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xr:revisionPtr revIDLastSave="0" documentId="13_ncr:1_{122797AE-4720-4783-9238-231EB3828486}" xr6:coauthVersionLast="47" xr6:coauthVersionMax="47" xr10:uidLastSave="{00000000-0000-0000-0000-000000000000}"/>
  <bookViews>
    <workbookView xWindow="-120" yWindow="-120" windowWidth="20730" windowHeight="11160" xr2:uid="{F197FBC9-19D9-48F9-88F1-72A4351D8E79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1" l="1"/>
  <c r="C79" i="1"/>
  <c r="E49" i="1"/>
  <c r="G83" i="1"/>
  <c r="F83" i="1"/>
  <c r="H74" i="1"/>
  <c r="H71" i="1"/>
  <c r="H66" i="1"/>
  <c r="K56" i="1"/>
  <c r="H56" i="1"/>
  <c r="I39" i="1"/>
  <c r="F27" i="1"/>
  <c r="F28" i="1" s="1"/>
  <c r="F33" i="1" s="1"/>
  <c r="F37" i="1" l="1"/>
  <c r="I37" i="1" s="1"/>
  <c r="E44" i="1"/>
  <c r="F31" i="1"/>
  <c r="H31" i="1" s="1"/>
  <c r="F29" i="1"/>
  <c r="H29" i="1" s="1"/>
  <c r="I34" i="1"/>
  <c r="I28" i="1"/>
  <c r="H33" i="1"/>
  <c r="I36" i="1" l="1"/>
  <c r="I40" i="1" s="1"/>
  <c r="H40" i="1"/>
  <c r="H49" i="1"/>
  <c r="K49" i="1"/>
  <c r="I42" i="1" l="1"/>
  <c r="E63" i="1" s="1"/>
  <c r="K63" i="1" s="1"/>
  <c r="E46" i="1" l="1"/>
  <c r="K46" i="1" s="1"/>
  <c r="E47" i="1"/>
  <c r="H47" i="1" s="1"/>
  <c r="E48" i="1"/>
  <c r="H48" i="1" s="1"/>
  <c r="E58" i="1"/>
  <c r="K58" i="1" s="1"/>
  <c r="E54" i="1"/>
  <c r="K54" i="1" s="1"/>
  <c r="E67" i="1"/>
  <c r="E60" i="1"/>
  <c r="K60" i="1" s="1"/>
  <c r="E51" i="1"/>
  <c r="K51" i="1" s="1"/>
  <c r="H54" i="1"/>
  <c r="E55" i="1"/>
  <c r="E62" i="1" l="1"/>
  <c r="K62" i="1" s="1"/>
  <c r="E53" i="1"/>
  <c r="H53" i="1" s="1"/>
  <c r="K47" i="1"/>
  <c r="K48" i="1"/>
  <c r="E65" i="1" s="1"/>
  <c r="E70" i="1" s="1"/>
  <c r="H70" i="1" s="1"/>
  <c r="H60" i="1"/>
  <c r="K55" i="1"/>
  <c r="H55" i="1"/>
  <c r="K53" i="1" l="1"/>
  <c r="K72" i="1" s="1"/>
  <c r="H65" i="1"/>
  <c r="H72" i="1" s="1"/>
  <c r="D73" i="1" l="1"/>
  <c r="H76" i="1"/>
  <c r="K76" i="1" s="1"/>
  <c r="C77" i="1" l="1"/>
  <c r="G73" i="1"/>
</calcChain>
</file>

<file path=xl/sharedStrings.xml><?xml version="1.0" encoding="utf-8"?>
<sst xmlns="http://schemas.openxmlformats.org/spreadsheetml/2006/main" count="109" uniqueCount="101">
  <si>
    <t>BULLETI N  DE PAI E</t>
  </si>
  <si>
    <t>EMPLOYEUR:</t>
  </si>
  <si>
    <t>SALARIE</t>
  </si>
  <si>
    <t>Nom:</t>
  </si>
  <si>
    <t xml:space="preserve">Matricule : </t>
  </si>
  <si>
    <t>Adresse:</t>
  </si>
  <si>
    <t>N° s.s. :</t>
  </si>
  <si>
    <t>CP et Ville :</t>
  </si>
  <si>
    <t>Emploi :</t>
  </si>
  <si>
    <t>Numéro APE:</t>
  </si>
  <si>
    <t>Qualif. :</t>
  </si>
  <si>
    <t>Numéro SIRET:</t>
  </si>
  <si>
    <t>Niveau :</t>
  </si>
  <si>
    <t>URSSAF:</t>
  </si>
  <si>
    <t>Coeff. :</t>
  </si>
  <si>
    <t>Indice :</t>
  </si>
  <si>
    <t xml:space="preserve">Date début d'ancienneté : </t>
  </si>
  <si>
    <t>Entrée :</t>
  </si>
  <si>
    <t>Sortie :</t>
  </si>
  <si>
    <t>Heures payées :</t>
  </si>
  <si>
    <t>Mode de Règlement :</t>
  </si>
  <si>
    <t>Chèque</t>
  </si>
  <si>
    <t>Payé Le :</t>
  </si>
  <si>
    <t>Conv. Coll.:</t>
  </si>
  <si>
    <t xml:space="preserve">PMSS </t>
  </si>
  <si>
    <t>QUANTITE</t>
  </si>
  <si>
    <t>CHARGES       SALARIALES</t>
  </si>
  <si>
    <t>A PAYER</t>
  </si>
  <si>
    <t>CHARGES       PATRONALES</t>
  </si>
  <si>
    <t>RUBRIQUES</t>
  </si>
  <si>
    <t>TAUX</t>
  </si>
  <si>
    <t>A DEDUIRE</t>
  </si>
  <si>
    <t>MONTANT</t>
  </si>
  <si>
    <t>du ----- au -----</t>
  </si>
  <si>
    <t>TOTAL BRUT</t>
  </si>
  <si>
    <t xml:space="preserve">COTISATIONS </t>
  </si>
  <si>
    <t>BASE</t>
  </si>
  <si>
    <t>DIVERS</t>
  </si>
  <si>
    <t>5900 Déduc. Patronale H.Supp. (=&lt;20Sal)</t>
  </si>
  <si>
    <t>SANTE</t>
  </si>
  <si>
    <t>Sécurité sociale - Maladie Maternité Invalidité Décès</t>
  </si>
  <si>
    <t>13,0000</t>
  </si>
  <si>
    <t>Complémentaire Incapacité Invalidité décès</t>
  </si>
  <si>
    <t>Complémentaire Santé</t>
  </si>
  <si>
    <t>ACCIDENTS DU TRAVAIL - MALADIES PROFESSIONNELLES</t>
  </si>
  <si>
    <t>Accidents du Travail - Maladies Professionnelles</t>
  </si>
  <si>
    <t>RETRAITE</t>
  </si>
  <si>
    <t>Sécurité Sociale plafonnée</t>
  </si>
  <si>
    <t>6,9000</t>
  </si>
  <si>
    <t>Sécurité sociale déplafonnée</t>
  </si>
  <si>
    <t>0,4000</t>
  </si>
  <si>
    <t>Complémentaire Tranche 1</t>
  </si>
  <si>
    <t>Complémentaire Tranche 2</t>
  </si>
  <si>
    <t>FAMILLE - SECURITE SOCIALE</t>
  </si>
  <si>
    <t>Famille - Sécurité Sociale</t>
  </si>
  <si>
    <t>ASSURANCE CHÔMAGE</t>
  </si>
  <si>
    <t>Chômage</t>
  </si>
  <si>
    <t>0,9500</t>
  </si>
  <si>
    <t>AUTRES CONTRIBUTIONS DUES PAR L'EMPLOYEUR</t>
  </si>
  <si>
    <t>Autres contributions dues par l'employeur</t>
  </si>
  <si>
    <t>CSG NON IMPOSABLES À L'IMPÔT SUR LE REVENU</t>
  </si>
  <si>
    <t>CSG non imposable à l'impôt sur le revenu</t>
  </si>
  <si>
    <t>6,8000</t>
  </si>
  <si>
    <t>CSG non imposable à l'impôt sur le revenu - régul</t>
  </si>
  <si>
    <t>ALLEGEMENT DE COTISATION</t>
  </si>
  <si>
    <t>CSG/CRDS IMPOSABLES À L'IMPÔT SUR LE REVENU</t>
  </si>
  <si>
    <t>CSG/CRDS imposable à l'impôt sur le revenu</t>
  </si>
  <si>
    <t>CSG/CRDS imposable à l'impôt sur le revenu - régul</t>
  </si>
  <si>
    <t>TOTAL DES COTISATIONS ET CONTRIBUTIONS</t>
  </si>
  <si>
    <t>NET IMPOSABLE</t>
  </si>
  <si>
    <t>8004 Indemnité transport public</t>
  </si>
  <si>
    <t>0,5000</t>
  </si>
  <si>
    <t>Net payé en euros</t>
  </si>
  <si>
    <t>Total versé par l'employeur</t>
  </si>
  <si>
    <t>Cumul imposable</t>
  </si>
  <si>
    <t>Allègement de cotisations</t>
  </si>
  <si>
    <t>Congés</t>
  </si>
  <si>
    <t>16/17</t>
  </si>
  <si>
    <t>17/18</t>
  </si>
  <si>
    <t>acquis</t>
  </si>
  <si>
    <t>pris</t>
  </si>
  <si>
    <t>restants</t>
  </si>
  <si>
    <t>Pour plus d'informations sur le bulletin clarifié: https://www.service-public.fr</t>
  </si>
  <si>
    <t>DANS VOTRE INTERET ET POUR VOUS AIDER A FAIRE VALOIR VOS DROITS, CONSERVER CE BULLETIN DE PAIE SANS LIMITATION DE DUREE</t>
  </si>
  <si>
    <t xml:space="preserve">COIFFEUR </t>
  </si>
  <si>
    <t>Salaire mensuel</t>
  </si>
  <si>
    <t>Heures suppl 25 % mens</t>
  </si>
  <si>
    <t>Déduction départ</t>
  </si>
  <si>
    <t>Absence congés payés</t>
  </si>
  <si>
    <t>Absence maladie</t>
  </si>
  <si>
    <t xml:space="preserve">Congés payés </t>
  </si>
  <si>
    <t>Déductions heures suppl 25 % Fillon</t>
  </si>
  <si>
    <t>Indemnité congés payés</t>
  </si>
  <si>
    <t>Indemnité compens. congés payés</t>
  </si>
  <si>
    <t>Maladie ( heures 90%)</t>
  </si>
  <si>
    <t xml:space="preserve">Maintien HS déduite </t>
  </si>
  <si>
    <t>Accéder au service  -&gt;      de calcul Urssaf</t>
  </si>
  <si>
    <t xml:space="preserve"> voir les taux de la mutuelle conventionnelle </t>
  </si>
  <si>
    <t>verifier le taux de votre entreprise /carsat</t>
  </si>
  <si>
    <t xml:space="preserve">3159 coiffure </t>
  </si>
  <si>
    <t>PAIE DE JANVIER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</si>
</sst>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_-* #,##0.00\ [$€-40C]_-;\-* #,##0.00\ [$€-40C]_-;_-* &quot;-&quot;??\ [$€-40C]_-;_-@_-"/>
    <numFmt numFmtId="166" formatCode="_-* #,##0.000\ _€_-;\-* #,##0.000\ _€_-;_-* &quot;-&quot;??\ _€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name val="Arial"/>
      <family val="2"/>
    </font>
    <font>
      <sz val="13"/>
      <name val="Arial Bold"/>
      <family val="2"/>
    </font>
    <font>
      <sz val="8"/>
      <color rgb="FF00007F"/>
      <name val="Arial Bold"/>
      <family val="2"/>
    </font>
    <font>
      <sz val="8"/>
      <name val="Arial"/>
      <family val="2"/>
    </font>
    <font>
      <sz val="10"/>
      <name val="Arial"/>
      <family val="2"/>
    </font>
    <font>
      <i/>
      <sz val="8"/>
      <color rgb="FF0070C0"/>
      <name val="Arial"/>
      <family val="2"/>
    </font>
    <font>
      <sz val="8"/>
      <color rgb="FF0070C0"/>
      <name val="Arial"/>
      <family val="2"/>
    </font>
    <font>
      <b/>
      <sz val="8"/>
      <color rgb="FF0070C0"/>
      <name val="Arial"/>
      <family val="2"/>
    </font>
    <font>
      <sz val="10"/>
      <color rgb="FF0070C0"/>
      <name val="Arial"/>
      <family val="2"/>
    </font>
    <font>
      <sz val="8"/>
      <color rgb="FF00007F"/>
      <name val="Arial"/>
      <family val="2"/>
    </font>
    <font>
      <sz val="9"/>
      <name val="Arial Bold"/>
      <family val="2"/>
    </font>
    <font>
      <sz val="8"/>
      <color rgb="FF0070C0"/>
      <name val="Arial Bold"/>
      <family val="2"/>
    </font>
    <font>
      <sz val="8"/>
      <name val="Arial Bold"/>
      <family val="2"/>
    </font>
    <font>
      <b/>
      <sz val="8"/>
      <color rgb="FF0070C0"/>
      <name val="Arial Bold"/>
      <family val="2"/>
    </font>
    <font>
      <sz val="9"/>
      <name val="Arial"/>
      <family val="2"/>
    </font>
    <font>
      <b/>
      <sz val="8"/>
      <name val="Arial Bold"/>
    </font>
    <font>
      <b/>
      <sz val="8"/>
      <color rgb="FF00B050"/>
      <name val="Arial Bold"/>
      <family val="2"/>
    </font>
    <font>
      <b/>
      <sz val="8"/>
      <color rgb="FF00B050"/>
      <name val="Arial Bold"/>
    </font>
    <font>
      <b/>
      <sz val="8"/>
      <name val="Arial Bold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FF0000"/>
      <name val="Arial"/>
      <family val="2"/>
    </font>
    <font>
      <sz val="8"/>
      <color rgb="FFFF0000"/>
      <name val="Arial"/>
      <family val="2"/>
    </font>
    <font>
      <sz val="8"/>
      <color rgb="FFFF0000"/>
      <name val="Arial Bold"/>
      <family val="2"/>
    </font>
  </fonts>
  <fills count="9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7" fillId="0" borderId="0"/>
    <xf numFmtId="0" fontId="23" fillId="0" borderId="0" applyNumberFormat="0" applyFill="0" applyBorder="0" applyAlignment="0" applyProtection="0"/>
  </cellStyleXfs>
  <cellXfs count="111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9" fillId="0" borderId="0" xfId="0" applyFont="1"/>
    <xf numFmtId="1" fontId="6" fillId="0" borderId="0" xfId="0" applyNumberFormat="1" applyFont="1"/>
    <xf numFmtId="0" fontId="11" fillId="0" borderId="0" xfId="0" applyFont="1"/>
    <xf numFmtId="0" fontId="12" fillId="0" borderId="0" xfId="0" applyFont="1"/>
    <xf numFmtId="14" fontId="6" fillId="0" borderId="0" xfId="0" applyNumberFormat="1" applyFont="1"/>
    <xf numFmtId="0" fontId="13" fillId="0" borderId="0" xfId="0" applyFont="1"/>
    <xf numFmtId="0" fontId="14" fillId="0" borderId="0" xfId="0" applyFont="1"/>
    <xf numFmtId="0" fontId="15" fillId="0" borderId="0" xfId="0" applyFont="1"/>
    <xf numFmtId="0" fontId="16" fillId="0" borderId="0" xfId="0" applyFont="1"/>
    <xf numFmtId="0" fontId="9" fillId="2" borderId="0" xfId="0" applyFont="1" applyFill="1"/>
    <xf numFmtId="165" fontId="0" fillId="2" borderId="0" xfId="0" applyNumberFormat="1" applyFill="1"/>
    <xf numFmtId="0" fontId="0" fillId="3" borderId="1" xfId="0" applyFill="1" applyBorder="1"/>
    <xf numFmtId="0" fontId="0" fillId="3" borderId="2" xfId="0" applyFill="1" applyBorder="1"/>
    <xf numFmtId="0" fontId="15" fillId="3" borderId="2" xfId="0" applyFont="1" applyFill="1" applyBorder="1"/>
    <xf numFmtId="0" fontId="15" fillId="3" borderId="6" xfId="0" applyFont="1" applyFill="1" applyBorder="1"/>
    <xf numFmtId="0" fontId="0" fillId="3" borderId="0" xfId="0" applyFill="1"/>
    <xf numFmtId="0" fontId="15" fillId="3" borderId="7" xfId="0" applyFont="1" applyFill="1" applyBorder="1"/>
    <xf numFmtId="0" fontId="0" fillId="3" borderId="8" xfId="0" applyFill="1" applyBorder="1"/>
    <xf numFmtId="0" fontId="15" fillId="3" borderId="9" xfId="0" applyFont="1" applyFill="1" applyBorder="1"/>
    <xf numFmtId="0" fontId="15" fillId="3" borderId="10" xfId="0" applyFont="1" applyFill="1" applyBorder="1"/>
    <xf numFmtId="0" fontId="17" fillId="0" borderId="6" xfId="0" applyFont="1" applyBorder="1"/>
    <xf numFmtId="0" fontId="17" fillId="0" borderId="0" xfId="0" applyFont="1"/>
    <xf numFmtId="164" fontId="17" fillId="0" borderId="0" xfId="1" applyFont="1" applyBorder="1"/>
    <xf numFmtId="164" fontId="17" fillId="4" borderId="0" xfId="1" applyFont="1" applyFill="1" applyBorder="1"/>
    <xf numFmtId="0" fontId="0" fillId="0" borderId="11" xfId="0" applyBorder="1"/>
    <xf numFmtId="0" fontId="17" fillId="4" borderId="0" xfId="0" applyFont="1" applyFill="1"/>
    <xf numFmtId="164" fontId="17" fillId="0" borderId="12" xfId="1" applyFont="1" applyBorder="1"/>
    <xf numFmtId="0" fontId="6" fillId="0" borderId="6" xfId="0" applyFont="1" applyBorder="1"/>
    <xf numFmtId="0" fontId="0" fillId="3" borderId="13" xfId="0" applyFill="1" applyBorder="1"/>
    <xf numFmtId="0" fontId="0" fillId="3" borderId="14" xfId="0" applyFill="1" applyBorder="1"/>
    <xf numFmtId="0" fontId="15" fillId="3" borderId="14" xfId="0" applyFont="1" applyFill="1" applyBorder="1"/>
    <xf numFmtId="0" fontId="18" fillId="3" borderId="14" xfId="0" applyFont="1" applyFill="1" applyBorder="1"/>
    <xf numFmtId="164" fontId="0" fillId="3" borderId="14" xfId="0" applyNumberFormat="1" applyFill="1" applyBorder="1"/>
    <xf numFmtId="0" fontId="0" fillId="3" borderId="15" xfId="0" applyFill="1" applyBorder="1"/>
    <xf numFmtId="164" fontId="6" fillId="0" borderId="0" xfId="1" applyFont="1" applyBorder="1"/>
    <xf numFmtId="0" fontId="6" fillId="0" borderId="11" xfId="0" applyFont="1" applyBorder="1"/>
    <xf numFmtId="164" fontId="0" fillId="0" borderId="2" xfId="1" applyFont="1" applyBorder="1"/>
    <xf numFmtId="0" fontId="0" fillId="0" borderId="2" xfId="0" applyBorder="1"/>
    <xf numFmtId="0" fontId="0" fillId="0" borderId="5" xfId="0" applyBorder="1"/>
    <xf numFmtId="164" fontId="6" fillId="0" borderId="11" xfId="1" applyFont="1" applyBorder="1"/>
    <xf numFmtId="164" fontId="0" fillId="0" borderId="0" xfId="1" applyFont="1" applyBorder="1"/>
    <xf numFmtId="0" fontId="6" fillId="0" borderId="13" xfId="0" applyFont="1" applyBorder="1"/>
    <xf numFmtId="0" fontId="0" fillId="0" borderId="14" xfId="0" applyBorder="1"/>
    <xf numFmtId="164" fontId="6" fillId="0" borderId="14" xfId="1" applyFont="1" applyBorder="1"/>
    <xf numFmtId="164" fontId="0" fillId="0" borderId="14" xfId="1" applyFont="1" applyBorder="1"/>
    <xf numFmtId="164" fontId="6" fillId="0" borderId="15" xfId="1" applyFont="1" applyBorder="1"/>
    <xf numFmtId="164" fontId="6" fillId="0" borderId="5" xfId="1" applyFont="1" applyBorder="1"/>
    <xf numFmtId="0" fontId="0" fillId="0" borderId="15" xfId="0" applyBorder="1"/>
    <xf numFmtId="0" fontId="21" fillId="0" borderId="1" xfId="0" applyFont="1" applyBorder="1"/>
    <xf numFmtId="164" fontId="18" fillId="0" borderId="2" xfId="1" applyFont="1" applyBorder="1"/>
    <xf numFmtId="164" fontId="18" fillId="0" borderId="5" xfId="1" applyFont="1" applyBorder="1"/>
    <xf numFmtId="0" fontId="18" fillId="5" borderId="6" xfId="0" applyFont="1" applyFill="1" applyBorder="1"/>
    <xf numFmtId="164" fontId="15" fillId="5" borderId="0" xfId="0" applyNumberFormat="1" applyFont="1" applyFill="1"/>
    <xf numFmtId="164" fontId="6" fillId="4" borderId="0" xfId="1" applyFont="1" applyFill="1" applyBorder="1"/>
    <xf numFmtId="0" fontId="0" fillId="0" borderId="6" xfId="0" applyBorder="1"/>
    <xf numFmtId="0" fontId="15" fillId="6" borderId="0" xfId="0" applyFont="1" applyFill="1"/>
    <xf numFmtId="0" fontId="15" fillId="5" borderId="0" xfId="0" applyFont="1" applyFill="1"/>
    <xf numFmtId="0" fontId="0" fillId="5" borderId="11" xfId="0" applyFill="1" applyBorder="1"/>
    <xf numFmtId="164" fontId="15" fillId="6" borderId="0" xfId="0" applyNumberFormat="1" applyFont="1" applyFill="1"/>
    <xf numFmtId="0" fontId="0" fillId="5" borderId="0" xfId="0" applyFill="1"/>
    <xf numFmtId="164" fontId="6" fillId="5" borderId="11" xfId="0" applyNumberFormat="1" applyFont="1" applyFill="1" applyBorder="1"/>
    <xf numFmtId="0" fontId="22" fillId="0" borderId="1" xfId="0" applyFont="1" applyBorder="1"/>
    <xf numFmtId="0" fontId="6" fillId="0" borderId="2" xfId="0" applyFont="1" applyBorder="1"/>
    <xf numFmtId="0" fontId="6" fillId="0" borderId="5" xfId="0" applyFont="1" applyBorder="1"/>
    <xf numFmtId="0" fontId="22" fillId="0" borderId="6" xfId="0" applyFont="1" applyBorder="1"/>
    <xf numFmtId="0" fontId="22" fillId="0" borderId="13" xfId="0" applyFont="1" applyBorder="1"/>
    <xf numFmtId="0" fontId="0" fillId="0" borderId="13" xfId="0" applyBorder="1"/>
    <xf numFmtId="164" fontId="0" fillId="0" borderId="0" xfId="0" applyNumberFormat="1"/>
    <xf numFmtId="164" fontId="0" fillId="0" borderId="0" xfId="1" applyFont="1"/>
    <xf numFmtId="166" fontId="6" fillId="0" borderId="0" xfId="1" applyNumberFormat="1" applyFont="1" applyBorder="1"/>
    <xf numFmtId="0" fontId="23" fillId="0" borderId="0" xfId="3"/>
    <xf numFmtId="164" fontId="6" fillId="0" borderId="0" xfId="0" applyNumberFormat="1" applyFont="1"/>
    <xf numFmtId="164" fontId="24" fillId="4" borderId="0" xfId="1" applyFont="1" applyFill="1" applyBorder="1"/>
    <xf numFmtId="164" fontId="24" fillId="0" borderId="0" xfId="1" applyFont="1" applyBorder="1"/>
    <xf numFmtId="166" fontId="25" fillId="0" borderId="14" xfId="1" applyNumberFormat="1" applyFont="1" applyBorder="1"/>
    <xf numFmtId="164" fontId="25" fillId="0" borderId="14" xfId="1" applyFont="1" applyBorder="1"/>
    <xf numFmtId="164" fontId="25" fillId="0" borderId="0" xfId="1" applyFont="1" applyBorder="1"/>
    <xf numFmtId="0" fontId="25" fillId="0" borderId="11" xfId="0" applyFont="1" applyBorder="1"/>
    <xf numFmtId="0" fontId="2" fillId="0" borderId="11" xfId="0" applyFont="1" applyBorder="1"/>
    <xf numFmtId="14" fontId="25" fillId="0" borderId="0" xfId="0" applyNumberFormat="1" applyFont="1"/>
    <xf numFmtId="0" fontId="26" fillId="0" borderId="0" xfId="0" applyFont="1"/>
    <xf numFmtId="14" fontId="26" fillId="0" borderId="0" xfId="0" applyNumberFormat="1" applyFont="1"/>
    <xf numFmtId="0" fontId="15" fillId="3" borderId="3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 wrapText="1"/>
    </xf>
    <xf numFmtId="0" fontId="15" fillId="3" borderId="4" xfId="0" applyFont="1" applyFill="1" applyBorder="1" applyAlignment="1">
      <alignment horizontal="center" wrapText="1"/>
    </xf>
    <xf numFmtId="0" fontId="15" fillId="3" borderId="2" xfId="0" applyFont="1" applyFill="1" applyBorder="1" applyAlignment="1">
      <alignment horizontal="center"/>
    </xf>
    <xf numFmtId="0" fontId="15" fillId="3" borderId="0" xfId="0" applyFont="1" applyFill="1" applyAlignment="1">
      <alignment horizontal="center"/>
    </xf>
    <xf numFmtId="0" fontId="15" fillId="3" borderId="5" xfId="0" applyFont="1" applyFill="1" applyBorder="1" applyAlignment="1">
      <alignment horizontal="center" wrapText="1"/>
    </xf>
    <xf numFmtId="0" fontId="6" fillId="7" borderId="0" xfId="2" applyFont="1" applyFill="1"/>
    <xf numFmtId="0" fontId="6" fillId="7" borderId="0" xfId="2" applyFont="1" applyFill="1" applyAlignment="1">
      <alignment horizontal="left" wrapText="1"/>
    </xf>
    <xf numFmtId="0" fontId="9" fillId="8" borderId="0" xfId="0" applyFont="1" applyFill="1"/>
    <xf numFmtId="0" fontId="6" fillId="8" borderId="0" xfId="0" applyFont="1" applyFill="1"/>
    <xf numFmtId="0" fontId="10" fillId="8" borderId="0" xfId="0" applyFont="1" applyFill="1"/>
    <xf numFmtId="0" fontId="0" fillId="8" borderId="0" xfId="0" applyFill="1"/>
    <xf numFmtId="0" fontId="25" fillId="8" borderId="0" xfId="0" applyFont="1" applyFill="1"/>
    <xf numFmtId="0" fontId="2" fillId="8" borderId="0" xfId="0" applyFont="1" applyFill="1"/>
    <xf numFmtId="1" fontId="25" fillId="8" borderId="0" xfId="0" applyNumberFormat="1" applyFont="1" applyFill="1"/>
    <xf numFmtId="0" fontId="8" fillId="8" borderId="0" xfId="2" applyFont="1" applyFill="1"/>
    <xf numFmtId="0" fontId="19" fillId="8" borderId="6" xfId="0" applyFont="1" applyFill="1" applyBorder="1"/>
    <xf numFmtId="0" fontId="19" fillId="8" borderId="1" xfId="0" applyFont="1" applyFill="1" applyBorder="1"/>
    <xf numFmtId="0" fontId="0" fillId="8" borderId="2" xfId="0" applyFill="1" applyBorder="1"/>
    <xf numFmtId="0" fontId="20" fillId="8" borderId="6" xfId="0" applyFont="1" applyFill="1" applyBorder="1"/>
    <xf numFmtId="0" fontId="20" fillId="8" borderId="1" xfId="0" applyFont="1" applyFill="1" applyBorder="1"/>
    <xf numFmtId="0" fontId="15" fillId="8" borderId="6" xfId="0" applyFont="1" applyFill="1" applyBorder="1"/>
    <xf numFmtId="164" fontId="6" fillId="8" borderId="6" xfId="1" applyFont="1" applyFill="1" applyBorder="1"/>
    <xf numFmtId="0" fontId="6" fillId="8" borderId="13" xfId="0" applyFont="1" applyFill="1" applyBorder="1"/>
  </cellXfs>
  <cellStyles count="4">
    <cellStyle name="Comma" xfId="1" builtinId="3"/>
    <cellStyle name="Hyperlink" xfId="3" builtinId="8"/>
    <cellStyle name="Normal" xfId="0" builtinId="0"/>
    <cellStyle name="Normal 3" xfId="2" xr:uid="{BB20E0E5-AD9F-4C9D-A896-AD48891C39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declaration.urssaf.fr/calcul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65712-981A-4B5E-90AD-4EF0AC7F5C49}">
  <dimension ref="A1:L86"/>
  <sheetViews>
    <sheetView tabSelected="1" workbookViewId="0">
      <selection activeCell="F7" sqref="F7"/>
    </sheetView>
  </sheetViews>
  <sheetFormatPr defaultColWidth="9.140625" defaultRowHeight="15" x14ac:dyDescent="0.25"/>
  <cols>
    <col min="1" max="1" width="28.140625" customWidth="1"/>
    <col min="2" max="2" width="6" style="1" customWidth="1"/>
    <col min="3" max="3" width="27.5703125" customWidth="1"/>
    <col min="4" max="4" width="19.85546875" customWidth="1"/>
    <col min="5" max="5" width="10.7109375" customWidth="1"/>
    <col min="6" max="6" width="9.42578125" bestFit="1" customWidth="1"/>
    <col min="7" max="7" width="9.28515625" bestFit="1" customWidth="1"/>
    <col min="8" max="8" width="13.7109375" bestFit="1" customWidth="1"/>
    <col min="9" max="9" width="14.5703125" customWidth="1"/>
    <col min="10" max="10" width="9.85546875" customWidth="1"/>
    <col min="11" max="11" width="10" customWidth="1"/>
  </cols>
  <sheetData>
    <row r="1" spans="1:10" ht="16.5" x14ac:dyDescent="0.25">
      <c r="C1" s="2" t="s">
        <v>0</v>
      </c>
      <c r="D1" s="3" t="s">
        <v>100</v>
      </c>
    </row>
    <row r="2" spans="1:10" x14ac:dyDescent="0.25">
      <c r="D2" s="1"/>
    </row>
    <row r="3" spans="1:10" x14ac:dyDescent="0.25">
      <c r="D3" s="1"/>
      <c r="H3" s="4"/>
    </row>
    <row r="4" spans="1:10" x14ac:dyDescent="0.25">
      <c r="C4" s="93" t="s">
        <v>1</v>
      </c>
      <c r="D4" s="1"/>
      <c r="E4" s="94" t="s">
        <v>2</v>
      </c>
      <c r="F4" s="94"/>
    </row>
    <row r="5" spans="1:10" x14ac:dyDescent="0.25">
      <c r="C5" s="102" t="s">
        <v>3</v>
      </c>
      <c r="D5" s="1"/>
      <c r="E5" s="95" t="s">
        <v>4</v>
      </c>
      <c r="F5" s="96"/>
    </row>
    <row r="6" spans="1:10" x14ac:dyDescent="0.25">
      <c r="C6" s="102" t="s">
        <v>5</v>
      </c>
      <c r="E6" s="97" t="s">
        <v>6</v>
      </c>
      <c r="F6" s="98"/>
    </row>
    <row r="7" spans="1:10" x14ac:dyDescent="0.25">
      <c r="C7" s="102" t="s">
        <v>7</v>
      </c>
      <c r="E7" s="97" t="s">
        <v>8</v>
      </c>
      <c r="F7" s="99" t="s">
        <v>84</v>
      </c>
      <c r="I7" s="6"/>
    </row>
    <row r="8" spans="1:10" x14ac:dyDescent="0.25">
      <c r="C8" s="102" t="s">
        <v>9</v>
      </c>
      <c r="E8" s="97" t="s">
        <v>10</v>
      </c>
      <c r="F8" s="100"/>
      <c r="I8" s="4"/>
    </row>
    <row r="9" spans="1:10" x14ac:dyDescent="0.25">
      <c r="C9" s="102" t="s">
        <v>11</v>
      </c>
      <c r="E9" s="97" t="s">
        <v>12</v>
      </c>
      <c r="F9" s="101">
        <v>1</v>
      </c>
      <c r="I9" s="1"/>
      <c r="J9" s="4"/>
    </row>
    <row r="10" spans="1:10" x14ac:dyDescent="0.25">
      <c r="C10" s="102" t="s">
        <v>13</v>
      </c>
      <c r="E10" s="97" t="s">
        <v>14</v>
      </c>
      <c r="F10" s="100">
        <v>1</v>
      </c>
      <c r="I10" s="1"/>
    </row>
    <row r="11" spans="1:10" x14ac:dyDescent="0.25">
      <c r="E11" s="97" t="s">
        <v>15</v>
      </c>
      <c r="F11" s="100"/>
      <c r="I11" s="1"/>
    </row>
    <row r="12" spans="1:10" x14ac:dyDescent="0.25">
      <c r="C12" s="7"/>
      <c r="G12" s="102" t="s">
        <v>3</v>
      </c>
      <c r="H12" s="98"/>
      <c r="I12" s="1"/>
    </row>
    <row r="13" spans="1:10" x14ac:dyDescent="0.25">
      <c r="C13" s="7"/>
      <c r="G13" s="102" t="s">
        <v>5</v>
      </c>
      <c r="H13" s="98"/>
    </row>
    <row r="14" spans="1:10" x14ac:dyDescent="0.25">
      <c r="A14" s="8"/>
      <c r="B14" s="4"/>
      <c r="C14" s="5" t="s">
        <v>16</v>
      </c>
      <c r="G14" s="102" t="s">
        <v>7</v>
      </c>
      <c r="H14" s="98"/>
    </row>
    <row r="15" spans="1:10" x14ac:dyDescent="0.25">
      <c r="A15" s="8"/>
      <c r="B15" s="4"/>
      <c r="C15" s="5" t="s">
        <v>17</v>
      </c>
      <c r="D15" s="84"/>
      <c r="G15" s="6"/>
      <c r="H15" s="10"/>
      <c r="I15" s="10"/>
    </row>
    <row r="16" spans="1:10" x14ac:dyDescent="0.25">
      <c r="A16" s="8"/>
      <c r="B16" s="4"/>
      <c r="C16" s="5" t="s">
        <v>18</v>
      </c>
      <c r="D16" s="9"/>
      <c r="H16" s="10"/>
      <c r="I16" s="10"/>
    </row>
    <row r="17" spans="1:11" x14ac:dyDescent="0.25">
      <c r="A17" s="8"/>
      <c r="B17" s="4"/>
      <c r="C17" s="7"/>
      <c r="H17" s="10"/>
    </row>
    <row r="18" spans="1:11" x14ac:dyDescent="0.25">
      <c r="A18" s="8"/>
      <c r="B18" s="4"/>
      <c r="C18" s="5" t="s">
        <v>19</v>
      </c>
      <c r="D18" s="76">
        <f>+E27-35+E28-E33</f>
        <v>121.07</v>
      </c>
      <c r="H18" s="10"/>
      <c r="I18" s="10"/>
    </row>
    <row r="19" spans="1:11" x14ac:dyDescent="0.25">
      <c r="A19" s="8"/>
      <c r="B19" s="4"/>
      <c r="C19" s="11" t="s">
        <v>20</v>
      </c>
      <c r="D19" s="85" t="s">
        <v>21</v>
      </c>
      <c r="I19" s="10"/>
    </row>
    <row r="20" spans="1:11" x14ac:dyDescent="0.25">
      <c r="A20" s="8"/>
      <c r="B20" s="4"/>
      <c r="C20" s="13" t="s">
        <v>22</v>
      </c>
      <c r="D20" s="86">
        <v>45688</v>
      </c>
      <c r="G20" s="72"/>
      <c r="J20" s="72"/>
    </row>
    <row r="21" spans="1:11" x14ac:dyDescent="0.25">
      <c r="C21" s="13" t="s">
        <v>23</v>
      </c>
      <c r="D21" s="12" t="s">
        <v>99</v>
      </c>
    </row>
    <row r="22" spans="1:11" x14ac:dyDescent="0.25">
      <c r="C22" s="14" t="s">
        <v>24</v>
      </c>
      <c r="D22" s="15">
        <v>3311</v>
      </c>
    </row>
    <row r="24" spans="1:11" ht="20.25" customHeight="1" thickBot="1" x14ac:dyDescent="0.3">
      <c r="H24" s="10"/>
    </row>
    <row r="25" spans="1:11" ht="15" customHeight="1" x14ac:dyDescent="0.25">
      <c r="C25" s="16"/>
      <c r="D25" s="17"/>
      <c r="E25" s="18" t="s">
        <v>25</v>
      </c>
      <c r="F25" s="87" t="s">
        <v>26</v>
      </c>
      <c r="G25" s="88"/>
      <c r="H25" s="89"/>
      <c r="I25" s="90" t="s">
        <v>27</v>
      </c>
      <c r="J25" s="87" t="s">
        <v>28</v>
      </c>
      <c r="K25" s="92"/>
    </row>
    <row r="26" spans="1:11" ht="15" customHeight="1" x14ac:dyDescent="0.25">
      <c r="C26" s="19" t="s">
        <v>29</v>
      </c>
      <c r="D26" s="20"/>
      <c r="E26" s="20"/>
      <c r="F26" s="21" t="s">
        <v>30</v>
      </c>
      <c r="G26" s="22"/>
      <c r="H26" s="23" t="s">
        <v>31</v>
      </c>
      <c r="I26" s="91"/>
      <c r="J26" s="21" t="s">
        <v>30</v>
      </c>
      <c r="K26" s="24" t="s">
        <v>32</v>
      </c>
    </row>
    <row r="27" spans="1:11" x14ac:dyDescent="0.25">
      <c r="C27" s="25" t="s">
        <v>85</v>
      </c>
      <c r="D27" s="26"/>
      <c r="E27" s="78">
        <v>151.66999999999999</v>
      </c>
      <c r="F27" s="27">
        <f>+I27/E27</f>
        <v>10.714050240654052</v>
      </c>
      <c r="G27" s="27"/>
      <c r="H27" s="27"/>
      <c r="I27" s="77">
        <v>1625</v>
      </c>
      <c r="K27" s="29"/>
    </row>
    <row r="28" spans="1:11" x14ac:dyDescent="0.25">
      <c r="C28" s="25" t="s">
        <v>86</v>
      </c>
      <c r="D28" s="26"/>
      <c r="E28" s="77">
        <v>18</v>
      </c>
      <c r="F28" s="27">
        <f>(+F27*0.25)+F27</f>
        <v>13.392562800817565</v>
      </c>
      <c r="G28" s="27"/>
      <c r="H28" s="27"/>
      <c r="I28" s="27">
        <f>+E28*F28</f>
        <v>241.06613041471616</v>
      </c>
      <c r="K28" s="29"/>
    </row>
    <row r="29" spans="1:11" x14ac:dyDescent="0.25">
      <c r="C29" s="25" t="s">
        <v>87</v>
      </c>
      <c r="D29" s="26"/>
      <c r="E29" s="28">
        <v>0</v>
      </c>
      <c r="F29" s="27">
        <f>+F27</f>
        <v>10.714050240654052</v>
      </c>
      <c r="G29" s="27"/>
      <c r="H29" s="27">
        <f>+E29*F29</f>
        <v>0</v>
      </c>
      <c r="I29" s="27"/>
      <c r="K29" s="29"/>
    </row>
    <row r="30" spans="1:11" x14ac:dyDescent="0.25">
      <c r="C30" s="25" t="s">
        <v>88</v>
      </c>
      <c r="D30" s="26"/>
      <c r="E30" s="28"/>
      <c r="F30" s="27"/>
      <c r="G30" s="27"/>
      <c r="H30" s="28"/>
      <c r="I30" s="27"/>
      <c r="K30" s="29"/>
    </row>
    <row r="31" spans="1:11" x14ac:dyDescent="0.25">
      <c r="C31" s="25" t="s">
        <v>89</v>
      </c>
      <c r="D31" s="26"/>
      <c r="E31" s="77">
        <v>21</v>
      </c>
      <c r="F31" s="27">
        <f>+F27</f>
        <v>10.714050240654052</v>
      </c>
      <c r="G31" s="27"/>
      <c r="H31" s="28">
        <f>+E31*F31</f>
        <v>224.99505505373509</v>
      </c>
      <c r="I31" s="27"/>
      <c r="K31" s="29"/>
    </row>
    <row r="32" spans="1:11" x14ac:dyDescent="0.25">
      <c r="C32" s="25" t="s">
        <v>90</v>
      </c>
      <c r="D32" s="30" t="s">
        <v>33</v>
      </c>
      <c r="E32" s="27"/>
      <c r="F32" s="27"/>
      <c r="G32" s="27"/>
      <c r="H32" s="27"/>
      <c r="I32" s="27"/>
      <c r="K32" s="29"/>
    </row>
    <row r="33" spans="3:12" x14ac:dyDescent="0.25">
      <c r="C33" s="25" t="s">
        <v>91</v>
      </c>
      <c r="D33" s="26"/>
      <c r="E33" s="77">
        <v>13.6</v>
      </c>
      <c r="F33" s="27">
        <f>+F28</f>
        <v>13.392562800817565</v>
      </c>
      <c r="G33" s="27"/>
      <c r="H33" s="27">
        <f>+E33*F33</f>
        <v>182.13885409111887</v>
      </c>
      <c r="I33" s="27"/>
      <c r="K33" s="29"/>
    </row>
    <row r="34" spans="3:12" x14ac:dyDescent="0.25">
      <c r="C34" s="25" t="s">
        <v>92</v>
      </c>
      <c r="D34" s="26"/>
      <c r="E34" s="28"/>
      <c r="F34" s="27"/>
      <c r="G34" s="27"/>
      <c r="H34" s="27"/>
      <c r="I34" s="27">
        <f>+E34*7*F27</f>
        <v>0</v>
      </c>
      <c r="K34" s="29"/>
    </row>
    <row r="35" spans="3:12" x14ac:dyDescent="0.25">
      <c r="C35" s="25" t="s">
        <v>93</v>
      </c>
      <c r="D35" s="26"/>
      <c r="E35" s="28"/>
      <c r="F35" s="27"/>
      <c r="G35" s="27"/>
      <c r="H35" s="27"/>
      <c r="K35" s="29"/>
    </row>
    <row r="36" spans="3:12" x14ac:dyDescent="0.25">
      <c r="C36" s="25" t="s">
        <v>94</v>
      </c>
      <c r="D36" s="26"/>
      <c r="E36" s="28"/>
      <c r="F36" s="27"/>
      <c r="G36" s="27"/>
      <c r="H36" s="27"/>
      <c r="I36" s="73">
        <f>+H29*0.9</f>
        <v>0</v>
      </c>
      <c r="K36" s="29"/>
    </row>
    <row r="37" spans="3:12" x14ac:dyDescent="0.25">
      <c r="C37" s="25" t="s">
        <v>95</v>
      </c>
      <c r="D37" s="26"/>
      <c r="E37" s="77">
        <v>9.6</v>
      </c>
      <c r="F37" s="27">
        <f>+F27*0.9</f>
        <v>9.6426452165886474</v>
      </c>
      <c r="G37" s="27"/>
      <c r="H37" s="27"/>
      <c r="I37" s="72">
        <f>+E37*F37</f>
        <v>92.569394079251012</v>
      </c>
      <c r="K37" s="29"/>
    </row>
    <row r="38" spans="3:12" x14ac:dyDescent="0.25">
      <c r="C38" s="25"/>
      <c r="D38" s="26"/>
      <c r="E38" s="27"/>
      <c r="F38" s="27"/>
      <c r="G38" s="27"/>
      <c r="H38" s="27"/>
      <c r="K38" s="29"/>
    </row>
    <row r="39" spans="3:12" ht="15.75" thickBot="1" x14ac:dyDescent="0.3">
      <c r="C39" s="25"/>
      <c r="D39" s="26"/>
      <c r="E39" s="28"/>
      <c r="F39" s="27"/>
      <c r="G39" s="27"/>
      <c r="H39" s="31"/>
      <c r="I39" s="31">
        <f>+E39*F39/100</f>
        <v>0</v>
      </c>
      <c r="K39" s="29"/>
    </row>
    <row r="40" spans="3:12" ht="15.75" thickTop="1" x14ac:dyDescent="0.25">
      <c r="C40" s="25"/>
      <c r="D40" s="26"/>
      <c r="E40" s="28"/>
      <c r="F40" s="27"/>
      <c r="G40" s="27" t="s">
        <v>34</v>
      </c>
      <c r="H40" s="27">
        <f>SUM(H27:H39)</f>
        <v>407.13390914485399</v>
      </c>
      <c r="I40" s="27">
        <f>SUM(I27:I39)</f>
        <v>1958.6355244939671</v>
      </c>
      <c r="K40" s="29"/>
    </row>
    <row r="41" spans="3:12" x14ac:dyDescent="0.25">
      <c r="C41" s="32"/>
      <c r="E41" s="28"/>
      <c r="F41" s="27"/>
      <c r="G41" s="27"/>
      <c r="H41" s="27"/>
      <c r="I41" s="28"/>
      <c r="K41" s="29"/>
    </row>
    <row r="42" spans="3:12" ht="15.75" thickBot="1" x14ac:dyDescent="0.3">
      <c r="C42" s="33" t="s">
        <v>35</v>
      </c>
      <c r="D42" s="34"/>
      <c r="E42" s="35" t="s">
        <v>36</v>
      </c>
      <c r="F42" s="34"/>
      <c r="G42" s="36" t="s">
        <v>34</v>
      </c>
      <c r="H42" s="34"/>
      <c r="I42" s="37">
        <f>+I40-H40</f>
        <v>1551.5016153491131</v>
      </c>
      <c r="J42" s="34"/>
      <c r="K42" s="38"/>
    </row>
    <row r="43" spans="3:12" x14ac:dyDescent="0.25">
      <c r="C43" s="103" t="s">
        <v>37</v>
      </c>
      <c r="D43" s="98"/>
      <c r="K43" s="29"/>
    </row>
    <row r="44" spans="3:12" ht="15.75" thickBot="1" x14ac:dyDescent="0.3">
      <c r="C44" s="32" t="s">
        <v>38</v>
      </c>
      <c r="E44" s="39">
        <f>+E28+E37-E33</f>
        <v>14.000000000000002</v>
      </c>
      <c r="K44" s="82">
        <v>-20</v>
      </c>
    </row>
    <row r="45" spans="3:12" x14ac:dyDescent="0.25">
      <c r="C45" s="104" t="s">
        <v>39</v>
      </c>
      <c r="D45" s="105"/>
      <c r="E45" s="41"/>
      <c r="F45" s="42"/>
      <c r="G45" s="42"/>
      <c r="H45" s="42"/>
      <c r="I45" s="42"/>
      <c r="J45" s="41"/>
      <c r="K45" s="43"/>
    </row>
    <row r="46" spans="3:12" x14ac:dyDescent="0.25">
      <c r="C46" s="32" t="s">
        <v>40</v>
      </c>
      <c r="E46" s="39">
        <f>+I42</f>
        <v>1551.5016153491131</v>
      </c>
      <c r="J46" s="39" t="s">
        <v>41</v>
      </c>
      <c r="K46" s="44">
        <f>+E46*J46%</f>
        <v>201.69520999538472</v>
      </c>
    </row>
    <row r="47" spans="3:12" x14ac:dyDescent="0.25">
      <c r="C47" s="32" t="s">
        <v>42</v>
      </c>
      <c r="E47" s="39">
        <f>+I42</f>
        <v>1551.5016153491131</v>
      </c>
      <c r="F47" s="74">
        <v>0</v>
      </c>
      <c r="H47" s="45">
        <f>+E47*F47%</f>
        <v>0</v>
      </c>
      <c r="J47" s="39">
        <v>0</v>
      </c>
      <c r="K47" s="44">
        <f t="shared" ref="K47:K63" si="0">+E47*J47%</f>
        <v>0</v>
      </c>
      <c r="L47" s="4"/>
    </row>
    <row r="48" spans="3:12" x14ac:dyDescent="0.25">
      <c r="C48" s="32" t="s">
        <v>42</v>
      </c>
      <c r="E48" s="39">
        <f>+I42</f>
        <v>1551.5016153491131</v>
      </c>
      <c r="F48" s="74">
        <v>0.3</v>
      </c>
      <c r="H48" s="45">
        <f>+E48*F48%</f>
        <v>4.6545048460473391</v>
      </c>
      <c r="J48" s="39">
        <v>0.3</v>
      </c>
      <c r="K48" s="44">
        <f t="shared" si="0"/>
        <v>4.6545048460473391</v>
      </c>
      <c r="L48" s="4"/>
    </row>
    <row r="49" spans="3:12" ht="15.75" thickBot="1" x14ac:dyDescent="0.3">
      <c r="C49" s="46" t="s">
        <v>43</v>
      </c>
      <c r="D49" s="47"/>
      <c r="E49" s="48">
        <f>+D22</f>
        <v>3311</v>
      </c>
      <c r="F49" s="79">
        <v>0.70499999999999996</v>
      </c>
      <c r="G49" s="47"/>
      <c r="H49" s="49">
        <f>+E49*F49%</f>
        <v>23.342549999999999</v>
      </c>
      <c r="I49" s="47"/>
      <c r="J49" s="80">
        <v>1.0739000000000001</v>
      </c>
      <c r="K49" s="50">
        <f t="shared" si="0"/>
        <v>35.556829</v>
      </c>
      <c r="L49" s="4" t="s">
        <v>97</v>
      </c>
    </row>
    <row r="50" spans="3:12" x14ac:dyDescent="0.25">
      <c r="C50" s="106" t="s">
        <v>44</v>
      </c>
      <c r="D50" s="98"/>
      <c r="E50" s="45"/>
      <c r="F50" s="45"/>
      <c r="G50" s="45"/>
      <c r="J50" s="45"/>
      <c r="K50" s="44"/>
      <c r="L50" s="4"/>
    </row>
    <row r="51" spans="3:12" ht="15.75" thickBot="1" x14ac:dyDescent="0.3">
      <c r="C51" s="32" t="s">
        <v>45</v>
      </c>
      <c r="E51" s="39">
        <f>+I42</f>
        <v>1551.5016153491131</v>
      </c>
      <c r="F51" s="45"/>
      <c r="G51" s="45"/>
      <c r="J51" s="81">
        <v>1.9</v>
      </c>
      <c r="K51" s="44">
        <f t="shared" si="0"/>
        <v>29.478530691633146</v>
      </c>
      <c r="L51" s="4" t="s">
        <v>98</v>
      </c>
    </row>
    <row r="52" spans="3:12" x14ac:dyDescent="0.25">
      <c r="C52" s="104" t="s">
        <v>46</v>
      </c>
      <c r="D52" s="105"/>
      <c r="E52" s="41"/>
      <c r="F52" s="41"/>
      <c r="G52" s="41"/>
      <c r="H52" s="42"/>
      <c r="I52" s="42"/>
      <c r="J52" s="41"/>
      <c r="K52" s="51"/>
      <c r="L52" s="4"/>
    </row>
    <row r="53" spans="3:12" x14ac:dyDescent="0.25">
      <c r="C53" s="32" t="s">
        <v>47</v>
      </c>
      <c r="E53" s="39">
        <f>+E47</f>
        <v>1551.5016153491131</v>
      </c>
      <c r="F53" s="39" t="s">
        <v>48</v>
      </c>
      <c r="H53" s="45">
        <f>+E53*F53%</f>
        <v>107.05361145908881</v>
      </c>
      <c r="J53" s="39">
        <v>8.5500000000000007</v>
      </c>
      <c r="K53" s="44">
        <f t="shared" si="0"/>
        <v>132.65338811234918</v>
      </c>
      <c r="L53" s="4"/>
    </row>
    <row r="54" spans="3:12" x14ac:dyDescent="0.25">
      <c r="C54" s="32" t="s">
        <v>49</v>
      </c>
      <c r="E54" s="39">
        <f>+I42</f>
        <v>1551.5016153491131</v>
      </c>
      <c r="F54" s="39" t="s">
        <v>50</v>
      </c>
      <c r="H54" s="45">
        <f>+E54*F54%</f>
        <v>6.2060064613964521</v>
      </c>
      <c r="J54" s="39">
        <v>1.9</v>
      </c>
      <c r="K54" s="44">
        <f t="shared" si="0"/>
        <v>29.478530691633146</v>
      </c>
      <c r="L54" s="4"/>
    </row>
    <row r="55" spans="3:12" x14ac:dyDescent="0.25">
      <c r="C55" s="32" t="s">
        <v>51</v>
      </c>
      <c r="E55" s="39">
        <f>+E47</f>
        <v>1551.5016153491131</v>
      </c>
      <c r="F55" s="39">
        <v>4.29</v>
      </c>
      <c r="H55" s="45">
        <f>+E55*F55%</f>
        <v>66.559419298476953</v>
      </c>
      <c r="J55" s="39">
        <v>5.46</v>
      </c>
      <c r="K55" s="44">
        <f t="shared" si="0"/>
        <v>84.711988198061576</v>
      </c>
      <c r="L55" s="4"/>
    </row>
    <row r="56" spans="3:12" ht="15.75" thickBot="1" x14ac:dyDescent="0.3">
      <c r="C56" s="46" t="s">
        <v>52</v>
      </c>
      <c r="D56" s="47"/>
      <c r="E56" s="48">
        <v>0</v>
      </c>
      <c r="F56" s="48">
        <v>0</v>
      </c>
      <c r="G56" s="47"/>
      <c r="H56" s="49">
        <f>+E56*F56%</f>
        <v>0</v>
      </c>
      <c r="I56" s="47"/>
      <c r="J56" s="48">
        <v>0</v>
      </c>
      <c r="K56" s="50">
        <f t="shared" si="0"/>
        <v>0</v>
      </c>
      <c r="L56" s="4"/>
    </row>
    <row r="57" spans="3:12" x14ac:dyDescent="0.25">
      <c r="C57" s="106" t="s">
        <v>53</v>
      </c>
      <c r="D57" s="98"/>
      <c r="E57" s="45"/>
      <c r="F57" s="45"/>
      <c r="G57" s="45"/>
      <c r="J57" s="45"/>
      <c r="K57" s="44"/>
      <c r="L57" s="4"/>
    </row>
    <row r="58" spans="3:12" ht="15.75" thickBot="1" x14ac:dyDescent="0.3">
      <c r="C58" s="32" t="s">
        <v>54</v>
      </c>
      <c r="E58" s="39">
        <f>+I42</f>
        <v>1551.5016153491131</v>
      </c>
      <c r="F58" s="45"/>
      <c r="G58" s="45"/>
      <c r="J58" s="39">
        <v>3.45</v>
      </c>
      <c r="K58" s="44">
        <f t="shared" si="0"/>
        <v>53.526805729544407</v>
      </c>
      <c r="L58" s="4"/>
    </row>
    <row r="59" spans="3:12" x14ac:dyDescent="0.25">
      <c r="C59" s="107" t="s">
        <v>55</v>
      </c>
      <c r="D59" s="105"/>
      <c r="E59" s="41"/>
      <c r="F59" s="41"/>
      <c r="G59" s="41"/>
      <c r="H59" s="42"/>
      <c r="I59" s="42"/>
      <c r="J59" s="41"/>
      <c r="K59" s="51"/>
      <c r="L59" s="4"/>
    </row>
    <row r="60" spans="3:12" ht="15.75" thickBot="1" x14ac:dyDescent="0.3">
      <c r="C60" s="46" t="s">
        <v>56</v>
      </c>
      <c r="D60" s="47"/>
      <c r="E60" s="48">
        <f>+I42</f>
        <v>1551.5016153491131</v>
      </c>
      <c r="F60" s="48" t="s">
        <v>57</v>
      </c>
      <c r="G60" s="47"/>
      <c r="H60" s="49">
        <f>+E60*F60%</f>
        <v>14.739265345816573</v>
      </c>
      <c r="I60" s="47"/>
      <c r="J60" s="48">
        <v>4.2</v>
      </c>
      <c r="K60" s="50">
        <f t="shared" si="0"/>
        <v>65.163067844662748</v>
      </c>
      <c r="L60" s="4"/>
    </row>
    <row r="61" spans="3:12" x14ac:dyDescent="0.25">
      <c r="C61" s="106" t="s">
        <v>58</v>
      </c>
      <c r="D61" s="98"/>
      <c r="E61" s="45"/>
      <c r="F61" s="45"/>
      <c r="G61" s="45"/>
      <c r="J61" s="45"/>
      <c r="K61" s="44"/>
      <c r="L61" s="4"/>
    </row>
    <row r="62" spans="3:12" x14ac:dyDescent="0.25">
      <c r="C62" s="32" t="s">
        <v>59</v>
      </c>
      <c r="E62" s="39">
        <f>+E47</f>
        <v>1551.5016153491131</v>
      </c>
      <c r="F62" s="45"/>
      <c r="G62" s="45"/>
      <c r="J62" s="39">
        <v>2.0499999999999998</v>
      </c>
      <c r="K62" s="44">
        <f t="shared" si="0"/>
        <v>31.805783114656816</v>
      </c>
      <c r="L62" s="4"/>
    </row>
    <row r="63" spans="3:12" ht="15.75" thickBot="1" x14ac:dyDescent="0.3">
      <c r="C63" s="32" t="s">
        <v>59</v>
      </c>
      <c r="E63" s="39">
        <f>+I42</f>
        <v>1551.5016153491131</v>
      </c>
      <c r="F63" s="45"/>
      <c r="G63" s="45"/>
      <c r="J63" s="39">
        <v>0</v>
      </c>
      <c r="K63" s="44">
        <f t="shared" si="0"/>
        <v>0</v>
      </c>
      <c r="L63" s="4"/>
    </row>
    <row r="64" spans="3:12" x14ac:dyDescent="0.25">
      <c r="C64" s="107" t="s">
        <v>60</v>
      </c>
      <c r="D64" s="105"/>
      <c r="E64" s="41"/>
      <c r="F64" s="41"/>
      <c r="G64" s="41"/>
      <c r="H64" s="42"/>
      <c r="I64" s="42"/>
      <c r="J64" s="41"/>
      <c r="K64" s="43"/>
    </row>
    <row r="65" spans="3:12" x14ac:dyDescent="0.25">
      <c r="C65" s="32" t="s">
        <v>61</v>
      </c>
      <c r="E65" s="39">
        <f>(+I42+K49+K48)*98.25/100</f>
        <v>1563.8579725842451</v>
      </c>
      <c r="F65" s="39" t="s">
        <v>62</v>
      </c>
      <c r="H65" s="45">
        <f>+E65*F65%</f>
        <v>106.34234213572867</v>
      </c>
      <c r="K65" s="29"/>
    </row>
    <row r="66" spans="3:12" ht="15.75" thickBot="1" x14ac:dyDescent="0.3">
      <c r="C66" s="46" t="s">
        <v>63</v>
      </c>
      <c r="D66" s="47"/>
      <c r="E66" s="48"/>
      <c r="F66" s="48" t="s">
        <v>62</v>
      </c>
      <c r="G66" s="47"/>
      <c r="H66" s="49">
        <f>+E66*F66%</f>
        <v>0</v>
      </c>
      <c r="I66" s="47"/>
      <c r="J66" s="47"/>
      <c r="K66" s="52"/>
    </row>
    <row r="67" spans="3:12" x14ac:dyDescent="0.25">
      <c r="C67" s="32" t="s">
        <v>64</v>
      </c>
      <c r="E67" s="39">
        <f>+I42</f>
        <v>1551.5016153491131</v>
      </c>
      <c r="F67" s="39"/>
      <c r="H67" s="45"/>
      <c r="K67" s="83">
        <v>-350</v>
      </c>
      <c r="L67" s="75" t="s">
        <v>96</v>
      </c>
    </row>
    <row r="68" spans="3:12" x14ac:dyDescent="0.25">
      <c r="C68" s="32"/>
      <c r="E68" s="39"/>
      <c r="F68" s="39"/>
      <c r="H68" s="45"/>
      <c r="K68" s="29"/>
    </row>
    <row r="69" spans="3:12" x14ac:dyDescent="0.25">
      <c r="C69" s="106" t="s">
        <v>65</v>
      </c>
      <c r="D69" s="98"/>
      <c r="E69" s="45"/>
      <c r="F69" s="45"/>
      <c r="H69" s="45"/>
      <c r="K69" s="29"/>
    </row>
    <row r="70" spans="3:12" x14ac:dyDescent="0.25">
      <c r="C70" s="32" t="s">
        <v>66</v>
      </c>
      <c r="E70" s="39">
        <f>+E65</f>
        <v>1563.8579725842451</v>
      </c>
      <c r="F70" s="39">
        <v>2.9</v>
      </c>
      <c r="H70" s="45">
        <f>+E70*F70%</f>
        <v>45.351881204943105</v>
      </c>
      <c r="K70" s="29"/>
    </row>
    <row r="71" spans="3:12" ht="15.75" thickBot="1" x14ac:dyDescent="0.3">
      <c r="C71" s="32" t="s">
        <v>67</v>
      </c>
      <c r="E71" s="39"/>
      <c r="F71" s="39">
        <v>2.9</v>
      </c>
      <c r="H71" s="45">
        <f>+E71*F71%</f>
        <v>0</v>
      </c>
      <c r="K71" s="29"/>
    </row>
    <row r="72" spans="3:12" x14ac:dyDescent="0.25">
      <c r="C72" s="53" t="s">
        <v>68</v>
      </c>
      <c r="D72" s="42"/>
      <c r="E72" s="41"/>
      <c r="F72" s="42"/>
      <c r="G72" s="41"/>
      <c r="H72" s="54">
        <f>SUM(H44:H71)</f>
        <v>374.24958075149789</v>
      </c>
      <c r="I72" s="54"/>
      <c r="J72" s="54"/>
      <c r="K72" s="55">
        <f>SUM(K44:K71)</f>
        <v>298.72463822397299</v>
      </c>
    </row>
    <row r="73" spans="3:12" x14ac:dyDescent="0.25">
      <c r="C73" s="56" t="s">
        <v>69</v>
      </c>
      <c r="D73" s="57">
        <f>+I42-H72+H70+K49</f>
        <v>1258.1607448025584</v>
      </c>
      <c r="E73" s="45"/>
      <c r="G73" s="45">
        <f>+E73*D73%</f>
        <v>0</v>
      </c>
      <c r="K73" s="29"/>
    </row>
    <row r="74" spans="3:12" x14ac:dyDescent="0.25">
      <c r="C74" s="32" t="s">
        <v>70</v>
      </c>
      <c r="E74" s="58"/>
      <c r="F74" s="4" t="s">
        <v>71</v>
      </c>
      <c r="H74" s="45">
        <f>+E74*F74</f>
        <v>0</v>
      </c>
      <c r="K74" s="29"/>
    </row>
    <row r="75" spans="3:12" x14ac:dyDescent="0.25">
      <c r="C75" s="59"/>
      <c r="E75" s="45"/>
      <c r="H75" s="60" t="s">
        <v>72</v>
      </c>
      <c r="J75" s="61" t="s">
        <v>73</v>
      </c>
      <c r="K75" s="62"/>
    </row>
    <row r="76" spans="3:12" x14ac:dyDescent="0.25">
      <c r="C76" s="108" t="s">
        <v>74</v>
      </c>
      <c r="H76" s="63">
        <f>+I42-H72+H74</f>
        <v>1177.2520345976152</v>
      </c>
      <c r="J76" s="64"/>
      <c r="K76" s="65">
        <f>+H76+K72+H72</f>
        <v>1850.2262535730861</v>
      </c>
    </row>
    <row r="77" spans="3:12" x14ac:dyDescent="0.25">
      <c r="C77" s="109">
        <f>+D73</f>
        <v>1258.1607448025584</v>
      </c>
      <c r="K77" s="29"/>
    </row>
    <row r="78" spans="3:12" x14ac:dyDescent="0.25">
      <c r="C78" s="108" t="s">
        <v>75</v>
      </c>
      <c r="K78" s="29"/>
    </row>
    <row r="79" spans="3:12" ht="15.75" thickBot="1" x14ac:dyDescent="0.3">
      <c r="C79" s="110">
        <f>+K44+K67</f>
        <v>-370</v>
      </c>
      <c r="D79" s="47"/>
      <c r="E79" s="47"/>
      <c r="F79" s="47"/>
      <c r="G79" s="47"/>
      <c r="H79" s="47"/>
      <c r="I79" s="47"/>
      <c r="J79" s="47"/>
      <c r="K79" s="52"/>
    </row>
    <row r="80" spans="3:12" x14ac:dyDescent="0.25">
      <c r="C80" s="59"/>
      <c r="E80" s="66" t="s">
        <v>76</v>
      </c>
      <c r="F80" s="67" t="s">
        <v>77</v>
      </c>
      <c r="G80" s="68" t="s">
        <v>78</v>
      </c>
      <c r="K80" s="29"/>
    </row>
    <row r="81" spans="3:11" x14ac:dyDescent="0.25">
      <c r="C81" s="59"/>
      <c r="E81" s="69" t="s">
        <v>79</v>
      </c>
      <c r="F81" s="4">
        <v>18</v>
      </c>
      <c r="G81" s="40">
        <v>10</v>
      </c>
      <c r="K81" s="29"/>
    </row>
    <row r="82" spans="3:11" x14ac:dyDescent="0.25">
      <c r="C82" s="59"/>
      <c r="E82" s="69" t="s">
        <v>80</v>
      </c>
      <c r="F82" s="4">
        <v>3</v>
      </c>
      <c r="G82" s="40">
        <v>0</v>
      </c>
      <c r="K82" s="29"/>
    </row>
    <row r="83" spans="3:11" ht="15.75" thickBot="1" x14ac:dyDescent="0.3">
      <c r="C83" s="59"/>
      <c r="E83" s="70" t="s">
        <v>81</v>
      </c>
      <c r="F83" s="47">
        <f>+F81-F82</f>
        <v>15</v>
      </c>
      <c r="G83" s="52">
        <f>+G81-G82</f>
        <v>10</v>
      </c>
      <c r="K83" s="29"/>
    </row>
    <row r="84" spans="3:11" x14ac:dyDescent="0.25">
      <c r="C84" s="32" t="s">
        <v>82</v>
      </c>
      <c r="K84" s="29"/>
    </row>
    <row r="85" spans="3:11" x14ac:dyDescent="0.25">
      <c r="C85" s="69" t="s">
        <v>83</v>
      </c>
      <c r="K85" s="29"/>
    </row>
    <row r="86" spans="3:11" ht="15.75" thickBot="1" x14ac:dyDescent="0.3">
      <c r="C86" s="71"/>
      <c r="D86" s="47"/>
      <c r="E86" s="47"/>
      <c r="F86" s="47"/>
      <c r="G86" s="47"/>
      <c r="H86" s="47"/>
      <c r="I86" s="47"/>
      <c r="J86" s="47"/>
      <c r="K86" s="52"/>
    </row>
  </sheetData>
  <mergeCells count="4">
    <mergeCell ref="E4:F4"/>
    <mergeCell ref="F25:H25"/>
    <mergeCell ref="I25:I26"/>
    <mergeCell ref="J25:K25"/>
  </mergeCells>
  <hyperlinks>
    <hyperlink ref="L67" r:id="rId1" display="http://www.declaration.urssaf.fr/calcul/" xr:uid="{943EF423-A466-4628-9296-53BA64632F6A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Slimane Ait hammou</cp:lastModifiedBy>
  <dcterms:created xsi:type="dcterms:W3CDTF">2018-01-31T21:17:00Z</dcterms:created>
  <dcterms:modified xsi:type="dcterms:W3CDTF">2025-01-03T13:37:00Z</dcterms:modified>
</cp:coreProperties>
</file>