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rragane\Downloads\"/>
    </mc:Choice>
  </mc:AlternateContent>
  <xr:revisionPtr revIDLastSave="0" documentId="8_{72A83D66-3007-452D-8699-835DE6A0CD80}" xr6:coauthVersionLast="45" xr6:coauthVersionMax="45" xr10:uidLastSave="{00000000-0000-0000-0000-000000000000}"/>
  <bookViews>
    <workbookView xWindow="23880" yWindow="-120" windowWidth="24240" windowHeight="13290" xr2:uid="{68772618-805F-4B86-A333-4FA6BFF3B8F3}"/>
  </bookViews>
  <sheets>
    <sheet name="Feuil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3" l="1"/>
  <c r="B15" i="3" s="1"/>
  <c r="C13" i="3"/>
  <c r="C12" i="3"/>
  <c r="C11" i="3"/>
  <c r="C10" i="3"/>
  <c r="C9" i="3"/>
  <c r="B13" i="3"/>
  <c r="F13" i="3" s="1"/>
  <c r="F15" i="3" l="1"/>
  <c r="H15" i="3" s="1"/>
  <c r="H13" i="3"/>
  <c r="D13" i="3"/>
  <c r="B10" i="3"/>
  <c r="B14" i="3"/>
  <c r="D9" i="3"/>
  <c r="F9" i="3" s="1"/>
  <c r="H9" i="3" s="1"/>
  <c r="B11" i="3"/>
  <c r="B12" i="3"/>
  <c r="F12" i="3" s="1"/>
  <c r="F14" i="3" l="1"/>
  <c r="H14" i="3" s="1"/>
  <c r="D14" i="3"/>
  <c r="D11" i="3"/>
  <c r="F11" i="3" s="1"/>
  <c r="H11" i="3" s="1"/>
  <c r="H12" i="3"/>
  <c r="D12" i="3"/>
  <c r="D10" i="3"/>
  <c r="F10" i="3" s="1"/>
  <c r="H10" i="3" s="1"/>
  <c r="H16" i="3" l="1"/>
</calcChain>
</file>

<file path=xl/sharedStrings.xml><?xml version="1.0" encoding="utf-8"?>
<sst xmlns="http://schemas.openxmlformats.org/spreadsheetml/2006/main" count="23" uniqueCount="22">
  <si>
    <t>Saisie - arrêt</t>
  </si>
  <si>
    <t>Nombre de personnes à charge</t>
  </si>
  <si>
    <t>Tranches à majorer par personne à charge :</t>
  </si>
  <si>
    <t>Salaire mensuel net</t>
  </si>
  <si>
    <t>Montant de la tranche</t>
  </si>
  <si>
    <t>Tranche salarié</t>
  </si>
  <si>
    <t>Part saisissable de la tranche</t>
  </si>
  <si>
    <t>Montant saisissable</t>
  </si>
  <si>
    <t>Tranches</t>
  </si>
  <si>
    <t>De</t>
  </si>
  <si>
    <t>à</t>
  </si>
  <si>
    <t>Tranche 1</t>
  </si>
  <si>
    <t>Tranche 2</t>
  </si>
  <si>
    <t>Tranche 3</t>
  </si>
  <si>
    <t>Tranche 4</t>
  </si>
  <si>
    <t>Tranche 5</t>
  </si>
  <si>
    <t>Tranche 6</t>
  </si>
  <si>
    <t>Tranche 7</t>
  </si>
  <si>
    <t>Au-delà</t>
  </si>
  <si>
    <t xml:space="preserve">le site du simulateur : </t>
  </si>
  <si>
    <t>https://www.justice.fr/simulateurs/saisies-remunerations</t>
  </si>
  <si>
    <r>
      <t xml:space="preserve">Salaire net mensuel </t>
    </r>
    <r>
      <rPr>
        <b/>
        <sz val="10"/>
        <color theme="1"/>
        <rFont val="Abadi"/>
        <family val="2"/>
      </rPr>
      <t>(salaire brut - cotisations salariales - PAS)</t>
    </r>
    <r>
      <rPr>
        <sz val="10"/>
        <color theme="1"/>
        <rFont val="Abadi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</si>
</sst>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€&quot;"/>
  </numFmts>
  <fonts count="11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sz val="10"/>
      <name val="Abadi"/>
      <family val="2"/>
    </font>
    <font>
      <sz val="10"/>
      <color rgb="FF000000"/>
      <name val="Abadi"/>
      <family val="2"/>
    </font>
    <font>
      <b/>
      <sz val="10"/>
      <color rgb="FF000000"/>
      <name val="Abadi"/>
      <family val="2"/>
    </font>
    <font>
      <b/>
      <sz val="10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rgb="FFCDB380"/>
        <bgColor rgb="FFCDB380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CDB38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 style="thin">
        <color rgb="FFBFBFBF"/>
      </bottom>
      <diagonal/>
    </border>
    <border>
      <left/>
      <right style="thin">
        <color rgb="FF000000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0" fillId="5" borderId="0" xfId="0" applyFill="1"/>
    <xf numFmtId="0" fontId="5" fillId="6" borderId="0" xfId="0" applyFont="1" applyFill="1" applyAlignment="1">
      <alignment vertical="center"/>
    </xf>
    <xf numFmtId="0" fontId="5" fillId="7" borderId="0" xfId="0" applyFont="1" applyFill="1"/>
    <xf numFmtId="0" fontId="5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164" fontId="5" fillId="4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7" fillId="0" borderId="4" xfId="0" applyFont="1" applyBorder="1"/>
    <xf numFmtId="0" fontId="9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5" fillId="0" borderId="11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7" fillId="0" borderId="12" xfId="0" applyFont="1" applyBorder="1"/>
    <xf numFmtId="0" fontId="10" fillId="2" borderId="12" xfId="0" applyFont="1" applyFill="1" applyBorder="1" applyAlignment="1">
      <alignment horizontal="right" vertical="center"/>
    </xf>
    <xf numFmtId="10" fontId="5" fillId="0" borderId="12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4" fontId="5" fillId="0" borderId="16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0" fontId="7" fillId="0" borderId="16" xfId="0" applyFont="1" applyBorder="1"/>
    <xf numFmtId="10" fontId="5" fillId="0" borderId="16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10" fontId="8" fillId="0" borderId="16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0" fontId="7" fillId="0" borderId="20" xfId="0" applyFont="1" applyBorder="1"/>
    <xf numFmtId="10" fontId="5" fillId="0" borderId="20" xfId="0" applyNumberFormat="1" applyFont="1" applyBorder="1" applyAlignment="1">
      <alignment horizontal="right" vertical="center"/>
    </xf>
    <xf numFmtId="2" fontId="5" fillId="0" borderId="22" xfId="0" applyNumberFormat="1" applyFont="1" applyBorder="1" applyAlignment="1">
      <alignment horizontal="right" vertical="center"/>
    </xf>
    <xf numFmtId="0" fontId="7" fillId="3" borderId="0" xfId="0" applyFont="1" applyFill="1"/>
    <xf numFmtId="0" fontId="10" fillId="3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2" fontId="10" fillId="2" borderId="23" xfId="0" applyNumberFormat="1" applyFont="1" applyFill="1" applyBorder="1" applyAlignment="1">
      <alignment horizontal="right" vertical="center"/>
    </xf>
    <xf numFmtId="0" fontId="0" fillId="8" borderId="0" xfId="0" applyFill="1"/>
    <xf numFmtId="0" fontId="2" fillId="8" borderId="0" xfId="0" applyFont="1" applyFill="1" applyAlignment="1">
      <alignment vertical="center"/>
    </xf>
    <xf numFmtId="0" fontId="0" fillId="8" borderId="0" xfId="0" applyFill="1" applyBorder="1"/>
    <xf numFmtId="0" fontId="2" fillId="8" borderId="0" xfId="0" applyFont="1" applyFill="1" applyBorder="1" applyAlignment="1">
      <alignment vertical="center"/>
    </xf>
    <xf numFmtId="0" fontId="4" fillId="8" borderId="0" xfId="1" applyFill="1" applyBorder="1"/>
    <xf numFmtId="0" fontId="3" fillId="8" borderId="24" xfId="0" applyFont="1" applyFill="1" applyBorder="1" applyAlignment="1">
      <alignment vertical="center"/>
    </xf>
    <xf numFmtId="0" fontId="0" fillId="8" borderId="24" xfId="0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justice.fr/simulateurs/saisies-remuner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D25E-0615-4783-855B-A4721AF9B9B4}">
  <dimension ref="A1:I22"/>
  <sheetViews>
    <sheetView tabSelected="1" workbookViewId="0">
      <selection activeCell="I26" sqref="I26"/>
    </sheetView>
  </sheetViews>
  <sheetFormatPr baseColWidth="10" defaultRowHeight="15" x14ac:dyDescent="0.25"/>
  <cols>
    <col min="3" max="3" width="33.7109375" customWidth="1"/>
  </cols>
  <sheetData>
    <row r="1" spans="1:9" ht="18.75" x14ac:dyDescent="0.25">
      <c r="A1" s="2" t="s">
        <v>0</v>
      </c>
      <c r="B1" s="3"/>
      <c r="C1" s="3"/>
      <c r="D1" s="3"/>
      <c r="E1" s="3"/>
      <c r="F1" s="3"/>
      <c r="G1" s="3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4" t="s">
        <v>21</v>
      </c>
      <c r="B3" s="5"/>
      <c r="C3" s="5"/>
      <c r="D3" s="6">
        <v>1250</v>
      </c>
      <c r="E3" s="7"/>
      <c r="F3" s="8"/>
      <c r="G3" s="8"/>
      <c r="H3" s="7"/>
      <c r="I3" s="1"/>
    </row>
    <row r="4" spans="1:9" x14ac:dyDescent="0.25">
      <c r="A4" s="9" t="s">
        <v>1</v>
      </c>
      <c r="B4" s="10"/>
      <c r="C4" s="10"/>
      <c r="D4" s="6">
        <v>3</v>
      </c>
      <c r="E4" s="7"/>
      <c r="F4" s="8"/>
      <c r="G4" s="8"/>
      <c r="H4" s="7"/>
      <c r="I4" s="1"/>
    </row>
    <row r="5" spans="1:9" x14ac:dyDescent="0.25">
      <c r="A5" s="11" t="s">
        <v>2</v>
      </c>
      <c r="B5" s="10"/>
      <c r="C5" s="10"/>
      <c r="D5" s="12">
        <v>122.5</v>
      </c>
      <c r="E5" s="7"/>
      <c r="F5" s="8"/>
      <c r="G5" s="8"/>
      <c r="H5" s="7"/>
      <c r="I5" s="1"/>
    </row>
    <row r="6" spans="1:9" x14ac:dyDescent="0.25">
      <c r="A6" s="8"/>
      <c r="B6" s="8"/>
      <c r="C6" s="13"/>
      <c r="D6" s="8"/>
      <c r="E6" s="8"/>
      <c r="F6" s="8"/>
      <c r="G6" s="8"/>
      <c r="H6" s="7"/>
      <c r="I6" s="1"/>
    </row>
    <row r="7" spans="1:9" x14ac:dyDescent="0.25">
      <c r="A7" s="14" t="s">
        <v>3</v>
      </c>
      <c r="B7" s="15"/>
      <c r="C7" s="16"/>
      <c r="D7" s="17" t="s">
        <v>4</v>
      </c>
      <c r="E7" s="18"/>
      <c r="F7" s="19" t="s">
        <v>5</v>
      </c>
      <c r="G7" s="19" t="s">
        <v>6</v>
      </c>
      <c r="H7" s="19" t="s">
        <v>7</v>
      </c>
      <c r="I7" s="1"/>
    </row>
    <row r="8" spans="1:9" x14ac:dyDescent="0.25">
      <c r="A8" s="20" t="s">
        <v>8</v>
      </c>
      <c r="B8" s="21" t="s">
        <v>9</v>
      </c>
      <c r="C8" s="22" t="s">
        <v>10</v>
      </c>
      <c r="D8" s="23"/>
      <c r="E8" s="24"/>
      <c r="F8" s="25"/>
      <c r="G8" s="25"/>
      <c r="H8" s="25"/>
      <c r="I8" s="1"/>
    </row>
    <row r="9" spans="1:9" x14ac:dyDescent="0.25">
      <c r="A9" s="26" t="s">
        <v>11</v>
      </c>
      <c r="B9" s="27">
        <v>0</v>
      </c>
      <c r="C9" s="27">
        <f>IF($D$4&gt;0,319.17+($D$4*$D$5),319.17)</f>
        <v>686.67000000000007</v>
      </c>
      <c r="D9" s="28">
        <f t="shared" ref="D9:D14" si="0">C9-B9</f>
        <v>686.67000000000007</v>
      </c>
      <c r="E9" s="29"/>
      <c r="F9" s="30">
        <f>IF($D$3&lt;B9,0,IF($D$3&lt;C9,$D$3-B9,D9))</f>
        <v>686.67000000000007</v>
      </c>
      <c r="G9" s="31">
        <v>0.05</v>
      </c>
      <c r="H9" s="32">
        <f>F9*G9</f>
        <v>34.333500000000008</v>
      </c>
      <c r="I9" s="1"/>
    </row>
    <row r="10" spans="1:9" x14ac:dyDescent="0.25">
      <c r="A10" s="33" t="s">
        <v>12</v>
      </c>
      <c r="B10" s="34">
        <f t="shared" ref="B10:B15" si="1">C9</f>
        <v>686.67000000000007</v>
      </c>
      <c r="C10" s="34">
        <f>IF($D$4&gt;0,623.33+($D$4*$D$5),623.33)</f>
        <v>990.83</v>
      </c>
      <c r="D10" s="35">
        <f t="shared" si="0"/>
        <v>304.15999999999997</v>
      </c>
      <c r="E10" s="36"/>
      <c r="F10" s="30">
        <f t="shared" ref="F10:F15" si="2">IF($D$3&lt;B10,0,IF($D$3&lt;C10,$D$3-B10,D10))</f>
        <v>304.15999999999997</v>
      </c>
      <c r="G10" s="37">
        <v>0.1</v>
      </c>
      <c r="H10" s="38">
        <f t="shared" ref="H9:H15" si="3">F10*G10</f>
        <v>30.415999999999997</v>
      </c>
      <c r="I10" s="1"/>
    </row>
    <row r="11" spans="1:9" x14ac:dyDescent="0.25">
      <c r="A11" s="33" t="s">
        <v>13</v>
      </c>
      <c r="B11" s="34">
        <f t="shared" si="1"/>
        <v>990.83</v>
      </c>
      <c r="C11" s="34">
        <f>IF($D$4&gt;0,929.17+($D$4*$D$5),929.17)</f>
        <v>1296.67</v>
      </c>
      <c r="D11" s="35">
        <f t="shared" si="0"/>
        <v>305.84000000000003</v>
      </c>
      <c r="E11" s="36"/>
      <c r="F11" s="30">
        <f t="shared" si="2"/>
        <v>259.16999999999996</v>
      </c>
      <c r="G11" s="39">
        <v>0.2</v>
      </c>
      <c r="H11" s="38">
        <f t="shared" si="3"/>
        <v>51.833999999999996</v>
      </c>
      <c r="I11" s="1"/>
    </row>
    <row r="12" spans="1:9" x14ac:dyDescent="0.25">
      <c r="A12" s="33" t="s">
        <v>14</v>
      </c>
      <c r="B12" s="34">
        <f t="shared" si="1"/>
        <v>1296.67</v>
      </c>
      <c r="C12" s="34">
        <f>IF($D$4&gt;0,1233.33+($D$4*$D$5),1233.33)</f>
        <v>1600.83</v>
      </c>
      <c r="D12" s="35">
        <f t="shared" si="0"/>
        <v>304.15999999999985</v>
      </c>
      <c r="E12" s="36"/>
      <c r="F12" s="30">
        <f t="shared" si="2"/>
        <v>0</v>
      </c>
      <c r="G12" s="37">
        <v>0.25</v>
      </c>
      <c r="H12" s="38">
        <f t="shared" si="3"/>
        <v>0</v>
      </c>
      <c r="I12" s="1"/>
    </row>
    <row r="13" spans="1:9" x14ac:dyDescent="0.25">
      <c r="A13" s="33" t="s">
        <v>15</v>
      </c>
      <c r="B13" s="34">
        <f t="shared" si="1"/>
        <v>1600.83</v>
      </c>
      <c r="C13" s="34">
        <f>IF($D$4&gt;0,1537.5+($D$4*$D$5),1537.5)</f>
        <v>1905</v>
      </c>
      <c r="D13" s="35">
        <f t="shared" si="0"/>
        <v>304.17000000000007</v>
      </c>
      <c r="E13" s="36"/>
      <c r="F13" s="30">
        <f t="shared" si="2"/>
        <v>0</v>
      </c>
      <c r="G13" s="37">
        <v>0.33329999999999999</v>
      </c>
      <c r="H13" s="38">
        <f t="shared" si="3"/>
        <v>0</v>
      </c>
      <c r="I13" s="1"/>
    </row>
    <row r="14" spans="1:9" x14ac:dyDescent="0.25">
      <c r="A14" s="33" t="s">
        <v>16</v>
      </c>
      <c r="B14" s="34">
        <f t="shared" si="1"/>
        <v>1905</v>
      </c>
      <c r="C14" s="34">
        <f>IF($D$4&gt;0,1847.5+($D$4*$D$5),1847.5)</f>
        <v>2215</v>
      </c>
      <c r="D14" s="35">
        <f t="shared" si="0"/>
        <v>310</v>
      </c>
      <c r="E14" s="36"/>
      <c r="F14" s="30">
        <f t="shared" si="2"/>
        <v>0</v>
      </c>
      <c r="G14" s="37">
        <v>0.66669999999999996</v>
      </c>
      <c r="H14" s="38">
        <f t="shared" si="3"/>
        <v>0</v>
      </c>
      <c r="I14" s="1"/>
    </row>
    <row r="15" spans="1:9" x14ac:dyDescent="0.25">
      <c r="A15" s="40" t="s">
        <v>17</v>
      </c>
      <c r="B15" s="41">
        <f t="shared" si="1"/>
        <v>2215</v>
      </c>
      <c r="C15" s="41" t="s">
        <v>18</v>
      </c>
      <c r="D15" s="42"/>
      <c r="E15" s="43"/>
      <c r="F15" s="30">
        <f t="shared" si="2"/>
        <v>0</v>
      </c>
      <c r="G15" s="44">
        <v>1</v>
      </c>
      <c r="H15" s="45">
        <f t="shared" si="3"/>
        <v>0</v>
      </c>
      <c r="I15" s="1"/>
    </row>
    <row r="16" spans="1:9" x14ac:dyDescent="0.25">
      <c r="A16" s="8"/>
      <c r="B16" s="8"/>
      <c r="C16" s="8"/>
      <c r="D16" s="46"/>
      <c r="E16" s="47"/>
      <c r="F16" s="48" t="s">
        <v>7</v>
      </c>
      <c r="G16" s="49"/>
      <c r="H16" s="50">
        <f>SUM(H9:H15)</f>
        <v>116.58350000000002</v>
      </c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51"/>
      <c r="B19" s="52"/>
      <c r="C19" s="52"/>
      <c r="D19" s="52"/>
      <c r="E19" s="52"/>
      <c r="F19" s="1"/>
      <c r="G19" s="1"/>
      <c r="H19" s="1"/>
      <c r="I19" s="1"/>
    </row>
    <row r="20" spans="1:9" x14ac:dyDescent="0.25">
      <c r="A20" s="53"/>
      <c r="B20" s="53"/>
      <c r="C20" s="53"/>
      <c r="D20" s="53"/>
      <c r="E20" s="53"/>
    </row>
    <row r="21" spans="1:9" x14ac:dyDescent="0.25">
      <c r="A21" s="54" t="s">
        <v>19</v>
      </c>
      <c r="B21" s="53"/>
      <c r="C21" s="55" t="s">
        <v>20</v>
      </c>
      <c r="D21" s="53"/>
      <c r="E21" s="53"/>
    </row>
    <row r="22" spans="1:9" x14ac:dyDescent="0.25">
      <c r="A22" s="56"/>
      <c r="B22" s="57"/>
      <c r="C22" s="57"/>
      <c r="D22" s="57"/>
      <c r="E22" s="57"/>
    </row>
  </sheetData>
  <mergeCells count="16">
    <mergeCell ref="D10:E10"/>
    <mergeCell ref="D11:E11"/>
    <mergeCell ref="D12:E12"/>
    <mergeCell ref="D13:E13"/>
    <mergeCell ref="D14:E14"/>
    <mergeCell ref="D15:E15"/>
    <mergeCell ref="A7:C7"/>
    <mergeCell ref="D7:E8"/>
    <mergeCell ref="F7:F8"/>
    <mergeCell ref="G7:G8"/>
    <mergeCell ref="H7:H8"/>
    <mergeCell ref="D9:E9"/>
    <mergeCell ref="A1:G1"/>
    <mergeCell ref="A3:C3"/>
    <mergeCell ref="A4:C4"/>
    <mergeCell ref="A5:C5"/>
  </mergeCells>
  <hyperlinks>
    <hyperlink ref="C21" r:id="rId1" xr:uid="{5760163C-F4A3-4BB6-AD3F-AC082664502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adminexa</dc:creator>
  <cp:lastModifiedBy>adminexa</cp:lastModifiedBy>
  <dcterms:created xsi:type="dcterms:W3CDTF">2019-12-23T09:44:18Z</dcterms:created>
  <dcterms:modified xsi:type="dcterms:W3CDTF">2019-12-23T10:12:51Z</dcterms:modified>
</cp:coreProperties>
</file>