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15" activeTab="0"/>
  </bookViews>
  <sheets>
    <sheet name="Calcul" sheetId="1" r:id="rId1"/>
  </sheets>
  <definedNames>
    <definedName name="_xlnm.Print_Area" localSheetId="0">'Calcul'!$A$2:$O$35</definedName>
  </definedNames>
  <calcPr fullCalcOnLoad="1"/>
</workbook>
</file>

<file path=xl/sharedStrings.xml><?xml version="1.0" encoding="utf-8"?>
<sst xmlns="http://schemas.openxmlformats.org/spreadsheetml/2006/main" count="82" uniqueCount="64">
  <si>
    <t>1)</t>
  </si>
  <si>
    <t>REMUNERATION BRUTE FILLON</t>
  </si>
  <si>
    <t>€</t>
  </si>
  <si>
    <t>%</t>
  </si>
  <si>
    <t>2)</t>
  </si>
  <si>
    <t>SMIC</t>
  </si>
  <si>
    <t>3)</t>
  </si>
  <si>
    <t>COEFFICIENT FILLON</t>
  </si>
  <si>
    <t xml:space="preserve">Coefficient calculé = </t>
  </si>
  <si>
    <t xml:space="preserve">Coefficient plafonné = </t>
  </si>
  <si>
    <t>4)</t>
  </si>
  <si>
    <t>REDUCTION FILLON</t>
  </si>
  <si>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</si>
  <si>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</si>
  <si>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</si>
  <si>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</si>
  <si>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</si>
  <si>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</si>
  <si>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</si>
  <si>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</si>
  <si>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</si>
  <si>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</si>
  <si>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</si>
  <si>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</si>
  <si>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 xml:space="preserve">Année : </t>
  </si>
  <si>
    <t xml:space="preserve">Smic proratisé (mois) = </t>
  </si>
  <si>
    <t xml:space="preserve">Rémunération brute Fillon (mois) = </t>
  </si>
  <si>
    <t xml:space="preserve">Rémunération brute Fillon (année) = </t>
  </si>
  <si>
    <t xml:space="preserve">Base de cotisation (mois) </t>
  </si>
  <si>
    <t xml:space="preserve">Smic horaire </t>
  </si>
  <si>
    <t>Attention: saisissez uniquement dans les cases vertes</t>
  </si>
  <si>
    <t xml:space="preserve">Nombre heures supplémentaires </t>
  </si>
  <si>
    <t>h</t>
  </si>
  <si>
    <t xml:space="preserve">Cotisations patronales soumises = </t>
  </si>
  <si>
    <t xml:space="preserve">Réduction totale plafonnée (mois) = </t>
  </si>
  <si>
    <t xml:space="preserve">Réduction théorique totale (année) = </t>
  </si>
  <si>
    <t xml:space="preserve">Réduction théorique totale (mois) = </t>
  </si>
  <si>
    <t xml:space="preserve">Réduction totale plafonnée (année) = </t>
  </si>
  <si>
    <t xml:space="preserve">Horaire collectif </t>
  </si>
  <si>
    <t xml:space="preserve">Majoration adhérent CCI </t>
  </si>
  <si>
    <t xml:space="preserve">Taux cotisations patr. soumises </t>
  </si>
  <si>
    <t xml:space="preserve">Taux abattement pour frais professionnels </t>
  </si>
  <si>
    <t xml:space="preserve">Base de cotisation (année) = </t>
  </si>
  <si>
    <t xml:space="preserve">Salarié : </t>
  </si>
  <si>
    <t xml:space="preserve">Rémunération mois complet = </t>
  </si>
  <si>
    <t xml:space="preserve"> [oui] si entreprise adhérente à une Caisse de Congés-Intempéries</t>
  </si>
  <si>
    <t xml:space="preserve">Nom de l'entreprise </t>
  </si>
  <si>
    <t xml:space="preserve">Taux de temps partiel </t>
  </si>
  <si>
    <t xml:space="preserve">Rémunération des absences (+) </t>
  </si>
  <si>
    <t xml:space="preserve">Eléments non affectés </t>
  </si>
  <si>
    <t xml:space="preserve">Rémunération des heures supp. </t>
  </si>
  <si>
    <t>5)</t>
  </si>
  <si>
    <t>&lt;Entreprise&gt;</t>
  </si>
  <si>
    <t>&lt;Salarié&gt;</t>
  </si>
  <si>
    <t>oui</t>
  </si>
  <si>
    <t>Réduction Fillon annualisée</t>
  </si>
  <si>
    <t xml:space="preserve">Coefficient plafonné majoré = </t>
  </si>
  <si>
    <t>ABSENCES (montants abattus)</t>
  </si>
  <si>
    <t xml:space="preserve">Smic proratisé (année) = </t>
  </si>
  <si>
    <t>(2) Absences: renseigner les lignes 16 à 18 (montants abattus) uniquement si absence ou mois incomplet; si mois complet ne pas renseigner ces lignes.</t>
  </si>
  <si>
    <t>v 1.9</t>
  </si>
  <si>
    <t>Coefficient maximal  T</t>
  </si>
  <si>
    <t xml:space="preserve"> [0,2809] pour moins de 20 salariés [0,2849] pour 20 salariés et plus</t>
  </si>
  <si>
    <t>maladie 12,89% + vieillesse 8,55+1,90% + alloc.fam. 3,45% + solidarité 0,30% + fnal 0,10ou0,50% + acc.trav.0,90%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</si>
</sst>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2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0" fontId="35" fillId="0" borderId="0" xfId="0" applyFont="1" applyAlignment="1">
      <alignment horizontal="right"/>
    </xf>
    <xf numFmtId="2" fontId="35" fillId="3" borderId="0" xfId="0" applyNumberFormat="1" applyFont="1" applyFill="1" applyAlignment="1">
      <alignment/>
    </xf>
    <xf numFmtId="166" fontId="35" fillId="3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ont="1" applyAlignment="1">
      <alignment horizontal="right"/>
    </xf>
    <xf numFmtId="2" fontId="0" fillId="3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21" fillId="33" borderId="0" xfId="0" applyFont="1" applyFill="1" applyAlignment="1">
      <alignment/>
    </xf>
    <xf numFmtId="0" fontId="35" fillId="4" borderId="0" xfId="0" applyFont="1" applyFill="1" applyAlignment="1">
      <alignment horizontal="left"/>
    </xf>
    <xf numFmtId="0" fontId="3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33" borderId="0" xfId="0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0" fontId="39" fillId="0" borderId="0" xfId="0" applyFont="1" applyAlignment="1">
      <alignment horizontal="left"/>
    </xf>
    <xf numFmtId="0" fontId="35" fillId="4" borderId="0" xfId="0" applyFont="1" applyFill="1" applyAlignment="1" quotePrefix="1">
      <alignment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0" workbookViewId="0" topLeftCell="A1">
      <selection activeCell="H14" sqref="H14"/>
    </sheetView>
  </sheetViews>
  <sheetFormatPr defaultColWidth="11.421875" defaultRowHeight="15"/>
  <cols>
    <col min="1" max="1" width="3.28125" style="0" customWidth="1"/>
    <col min="2" max="2" width="36.00390625" style="0" customWidth="1"/>
    <col min="3" max="14" width="9.7109375" style="0" customWidth="1"/>
    <col min="15" max="15" width="2.57421875" style="0" bestFit="1" customWidth="1"/>
  </cols>
  <sheetData>
    <row r="1" spans="1:15" s="15" customFormat="1" ht="15">
      <c r="A1" s="15" t="s">
        <v>30</v>
      </c>
      <c r="O1" s="19" t="s">
        <v>60</v>
      </c>
    </row>
    <row r="2" spans="1:15" ht="21">
      <c r="A2" s="17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4" ht="15">
      <c r="B3" s="1" t="s">
        <v>46</v>
      </c>
      <c r="C3" s="22" t="s">
        <v>52</v>
      </c>
      <c r="D3" s="23"/>
      <c r="E3" s="23"/>
      <c r="F3" s="23"/>
      <c r="G3" s="1" t="s">
        <v>43</v>
      </c>
      <c r="H3" s="22" t="s">
        <v>53</v>
      </c>
      <c r="I3" s="23"/>
      <c r="J3" s="23"/>
      <c r="K3" s="23"/>
      <c r="M3" s="1" t="s">
        <v>24</v>
      </c>
      <c r="N3" s="16">
        <v>2017</v>
      </c>
    </row>
    <row r="4" spans="3:14" ht="15"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10" t="s">
        <v>22</v>
      </c>
      <c r="N4" s="10" t="s">
        <v>23</v>
      </c>
    </row>
    <row r="5" spans="2:15" ht="15">
      <c r="B5" s="1" t="s">
        <v>29</v>
      </c>
      <c r="C5" s="3">
        <v>9.76</v>
      </c>
      <c r="D5" s="3">
        <v>9.76</v>
      </c>
      <c r="E5" s="3">
        <v>9.76</v>
      </c>
      <c r="F5" s="3">
        <v>9.76</v>
      </c>
      <c r="G5" s="3">
        <v>9.76</v>
      </c>
      <c r="H5" s="3">
        <v>9.76</v>
      </c>
      <c r="I5" s="3">
        <v>9.76</v>
      </c>
      <c r="J5" s="3">
        <v>9.76</v>
      </c>
      <c r="K5" s="3">
        <v>9.76</v>
      </c>
      <c r="L5" s="3">
        <v>9.76</v>
      </c>
      <c r="M5" s="3">
        <v>9.76</v>
      </c>
      <c r="N5" s="3">
        <v>9.76</v>
      </c>
      <c r="O5" t="s">
        <v>2</v>
      </c>
    </row>
    <row r="6" spans="2:15" ht="15">
      <c r="B6" s="1" t="s">
        <v>38</v>
      </c>
      <c r="C6" s="3">
        <v>151.67</v>
      </c>
      <c r="D6" s="3">
        <v>151.67</v>
      </c>
      <c r="E6" s="3">
        <v>151.67</v>
      </c>
      <c r="F6" s="3">
        <v>151.67</v>
      </c>
      <c r="G6" s="3">
        <v>151.67</v>
      </c>
      <c r="H6" s="3">
        <v>151.67</v>
      </c>
      <c r="I6" s="3">
        <v>151.67</v>
      </c>
      <c r="J6" s="3">
        <v>151.67</v>
      </c>
      <c r="K6" s="3">
        <v>151.67</v>
      </c>
      <c r="L6" s="3">
        <v>151.67</v>
      </c>
      <c r="M6" s="3">
        <v>151.67</v>
      </c>
      <c r="N6" s="3">
        <v>151.67</v>
      </c>
      <c r="O6" t="s">
        <v>32</v>
      </c>
    </row>
    <row r="7" spans="2:15" ht="15">
      <c r="B7" s="1" t="s">
        <v>47</v>
      </c>
      <c r="C7" s="3">
        <v>100</v>
      </c>
      <c r="D7" s="3">
        <v>100</v>
      </c>
      <c r="E7" s="3">
        <v>100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t="s">
        <v>3</v>
      </c>
    </row>
    <row r="8" spans="2:15" ht="15">
      <c r="B8" s="1" t="s">
        <v>41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t="s">
        <v>3</v>
      </c>
    </row>
    <row r="9" spans="1:2" ht="15">
      <c r="A9" t="s">
        <v>0</v>
      </c>
      <c r="B9" s="9" t="s">
        <v>1</v>
      </c>
    </row>
    <row r="10" spans="2:15" ht="15">
      <c r="B10" s="1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t="s">
        <v>2</v>
      </c>
    </row>
    <row r="11" spans="2:15" ht="15">
      <c r="B11" s="1" t="s">
        <v>42</v>
      </c>
      <c r="C11" s="4">
        <f>C10</f>
        <v>0</v>
      </c>
      <c r="D11" s="4">
        <f aca="true" t="shared" si="0" ref="D11:N11">D10+C11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 t="shared" si="0"/>
        <v>0</v>
      </c>
      <c r="M11" s="4">
        <f t="shared" si="0"/>
        <v>0</v>
      </c>
      <c r="N11" s="4">
        <f t="shared" si="0"/>
        <v>0</v>
      </c>
      <c r="O11" t="s">
        <v>2</v>
      </c>
    </row>
    <row r="12" spans="2:15" ht="15">
      <c r="B12" s="1" t="s">
        <v>31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t="s">
        <v>32</v>
      </c>
    </row>
    <row r="13" spans="2:15" ht="15">
      <c r="B13" s="1" t="s">
        <v>26</v>
      </c>
      <c r="C13" s="4">
        <f>C10</f>
        <v>0</v>
      </c>
      <c r="D13" s="4">
        <f aca="true" t="shared" si="1" ref="D13:N13">D10</f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4">
        <f t="shared" si="1"/>
        <v>0</v>
      </c>
      <c r="I13" s="4">
        <f t="shared" si="1"/>
        <v>0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t="s">
        <v>2</v>
      </c>
    </row>
    <row r="14" spans="2:15" ht="15">
      <c r="B14" s="6" t="s">
        <v>27</v>
      </c>
      <c r="C14" s="7">
        <f>C13</f>
        <v>0</v>
      </c>
      <c r="D14" s="7">
        <f>C14+D13</f>
        <v>0</v>
      </c>
      <c r="E14" s="7">
        <f aca="true" t="shared" si="2" ref="E14:N14">D14+E13</f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t="s">
        <v>2</v>
      </c>
    </row>
    <row r="15" spans="1:2" ht="15">
      <c r="A15" t="s">
        <v>4</v>
      </c>
      <c r="B15" s="9" t="s">
        <v>57</v>
      </c>
    </row>
    <row r="16" spans="2:15" ht="15">
      <c r="B16" s="1" t="s">
        <v>48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t="s">
        <v>2</v>
      </c>
    </row>
    <row r="17" spans="2:15" ht="15">
      <c r="B17" s="1" t="s">
        <v>49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t="s">
        <v>2</v>
      </c>
    </row>
    <row r="18" spans="2:15" ht="15">
      <c r="B18" s="1" t="s">
        <v>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t="s">
        <v>2</v>
      </c>
    </row>
    <row r="19" spans="2:15" ht="15">
      <c r="B19" s="1" t="s">
        <v>44</v>
      </c>
      <c r="C19" s="4">
        <f>C10+C16-C18</f>
        <v>0</v>
      </c>
      <c r="D19" s="4">
        <f aca="true" t="shared" si="3" ref="D19:N19">D10+D16-D18</f>
        <v>0</v>
      </c>
      <c r="E19" s="4">
        <f t="shared" si="3"/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0</v>
      </c>
      <c r="O19" t="s">
        <v>2</v>
      </c>
    </row>
    <row r="20" spans="1:2" ht="15">
      <c r="A20" t="s">
        <v>6</v>
      </c>
      <c r="B20" s="9" t="s">
        <v>5</v>
      </c>
    </row>
    <row r="21" spans="2:15" ht="15">
      <c r="B21" s="1" t="s">
        <v>25</v>
      </c>
      <c r="C21" s="4">
        <f>ROUND(IF(C19-C17=0,0,C5*C6*C7/100*IF(C16=0,1,(C13-C17-C18)/(C19-C17))+(C5*C12)),2)</f>
        <v>0</v>
      </c>
      <c r="D21" s="4">
        <f aca="true" t="shared" si="4" ref="D21:N21">ROUND(IF(D19-D17=0,0,D5*D6*D7/100*IF(D16=0,1,(D13-D17-D18)/(D19-D17))+(D5*D12)),2)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  <c r="I21" s="4">
        <f t="shared" si="4"/>
        <v>0</v>
      </c>
      <c r="J21" s="4">
        <f t="shared" si="4"/>
        <v>0</v>
      </c>
      <c r="K21" s="4">
        <f t="shared" si="4"/>
        <v>0</v>
      </c>
      <c r="L21" s="4">
        <f t="shared" si="4"/>
        <v>0</v>
      </c>
      <c r="M21" s="4">
        <f t="shared" si="4"/>
        <v>0</v>
      </c>
      <c r="N21" s="4">
        <f t="shared" si="4"/>
        <v>0</v>
      </c>
      <c r="O21" t="s">
        <v>2</v>
      </c>
    </row>
    <row r="22" spans="2:15" ht="15">
      <c r="B22" s="6" t="s">
        <v>58</v>
      </c>
      <c r="C22" s="7">
        <f>C21</f>
        <v>0</v>
      </c>
      <c r="D22" s="7">
        <f>C22+D21</f>
        <v>0</v>
      </c>
      <c r="E22" s="7">
        <f aca="true" t="shared" si="5" ref="E22:N22">D22+E21</f>
        <v>0</v>
      </c>
      <c r="F22" s="7">
        <f t="shared" si="5"/>
        <v>0</v>
      </c>
      <c r="G22" s="7">
        <f t="shared" si="5"/>
        <v>0</v>
      </c>
      <c r="H22" s="7">
        <f t="shared" si="5"/>
        <v>0</v>
      </c>
      <c r="I22" s="7">
        <f t="shared" si="5"/>
        <v>0</v>
      </c>
      <c r="J22" s="7">
        <f t="shared" si="5"/>
        <v>0</v>
      </c>
      <c r="K22" s="7">
        <f t="shared" si="5"/>
        <v>0</v>
      </c>
      <c r="L22" s="7">
        <f t="shared" si="5"/>
        <v>0</v>
      </c>
      <c r="M22" s="7">
        <f t="shared" si="5"/>
        <v>0</v>
      </c>
      <c r="N22" s="7">
        <f t="shared" si="5"/>
        <v>0</v>
      </c>
      <c r="O22" t="s">
        <v>2</v>
      </c>
    </row>
    <row r="23" spans="1:2" ht="15">
      <c r="A23" t="s">
        <v>10</v>
      </c>
      <c r="B23" s="9" t="s">
        <v>7</v>
      </c>
    </row>
    <row r="24" spans="2:4" ht="15">
      <c r="B24" s="1" t="s">
        <v>61</v>
      </c>
      <c r="C24" s="2">
        <v>0.2809</v>
      </c>
      <c r="D24" t="s">
        <v>62</v>
      </c>
    </row>
    <row r="25" spans="2:4" ht="15">
      <c r="B25" s="1" t="s">
        <v>39</v>
      </c>
      <c r="C25" s="11" t="s">
        <v>54</v>
      </c>
      <c r="D25" t="s">
        <v>45</v>
      </c>
    </row>
    <row r="26" spans="2:14" ht="15">
      <c r="B26" s="1" t="s">
        <v>8</v>
      </c>
      <c r="C26" s="5">
        <f aca="true" t="shared" si="6" ref="C26:N26">IF(C14=0,0,ROUND($C$24/0.6*((1.6*C22/C14)-1),4))</f>
        <v>0</v>
      </c>
      <c r="D26" s="5">
        <f t="shared" si="6"/>
        <v>0</v>
      </c>
      <c r="E26" s="5">
        <f t="shared" si="6"/>
        <v>0</v>
      </c>
      <c r="F26" s="5">
        <f t="shared" si="6"/>
        <v>0</v>
      </c>
      <c r="G26" s="5">
        <f t="shared" si="6"/>
        <v>0</v>
      </c>
      <c r="H26" s="5">
        <f t="shared" si="6"/>
        <v>0</v>
      </c>
      <c r="I26" s="5">
        <f t="shared" si="6"/>
        <v>0</v>
      </c>
      <c r="J26" s="5">
        <f t="shared" si="6"/>
        <v>0</v>
      </c>
      <c r="K26" s="5">
        <f t="shared" si="6"/>
        <v>0</v>
      </c>
      <c r="L26" s="5">
        <f t="shared" si="6"/>
        <v>0</v>
      </c>
      <c r="M26" s="5">
        <f t="shared" si="6"/>
        <v>0</v>
      </c>
      <c r="N26" s="5">
        <f t="shared" si="6"/>
        <v>0</v>
      </c>
    </row>
    <row r="27" spans="2:14" ht="15">
      <c r="B27" s="12" t="s">
        <v>9</v>
      </c>
      <c r="C27" s="20">
        <f>IF(C26&gt;$C$24,$C$24,C26)</f>
        <v>0</v>
      </c>
      <c r="D27" s="20">
        <f aca="true" t="shared" si="7" ref="D27:N27">IF(D26&gt;$C$24,$C$24,D26)</f>
        <v>0</v>
      </c>
      <c r="E27" s="20">
        <f t="shared" si="7"/>
        <v>0</v>
      </c>
      <c r="F27" s="20">
        <f t="shared" si="7"/>
        <v>0</v>
      </c>
      <c r="G27" s="20">
        <f t="shared" si="7"/>
        <v>0</v>
      </c>
      <c r="H27" s="20">
        <f t="shared" si="7"/>
        <v>0</v>
      </c>
      <c r="I27" s="20">
        <f t="shared" si="7"/>
        <v>0</v>
      </c>
      <c r="J27" s="20">
        <f t="shared" si="7"/>
        <v>0</v>
      </c>
      <c r="K27" s="20">
        <f t="shared" si="7"/>
        <v>0</v>
      </c>
      <c r="L27" s="20">
        <f t="shared" si="7"/>
        <v>0</v>
      </c>
      <c r="M27" s="20">
        <f t="shared" si="7"/>
        <v>0</v>
      </c>
      <c r="N27" s="20">
        <f t="shared" si="7"/>
        <v>0</v>
      </c>
    </row>
    <row r="28" spans="2:14" ht="15">
      <c r="B28" s="6" t="s">
        <v>56</v>
      </c>
      <c r="C28" s="8">
        <f>IF($C$25="OUI",ROUND(C27*10/9,4),C27)</f>
        <v>0</v>
      </c>
      <c r="D28" s="8">
        <f aca="true" t="shared" si="8" ref="D28:N28">IF($C$25="OUI",ROUND(D27*10/9,4),D27)</f>
        <v>0</v>
      </c>
      <c r="E28" s="8">
        <f t="shared" si="8"/>
        <v>0</v>
      </c>
      <c r="F28" s="8">
        <f t="shared" si="8"/>
        <v>0</v>
      </c>
      <c r="G28" s="8">
        <f t="shared" si="8"/>
        <v>0</v>
      </c>
      <c r="H28" s="8">
        <f t="shared" si="8"/>
        <v>0</v>
      </c>
      <c r="I28" s="8">
        <f t="shared" si="8"/>
        <v>0</v>
      </c>
      <c r="J28" s="8">
        <f t="shared" si="8"/>
        <v>0</v>
      </c>
      <c r="K28" s="8">
        <f t="shared" si="8"/>
        <v>0</v>
      </c>
      <c r="L28" s="8">
        <f t="shared" si="8"/>
        <v>0</v>
      </c>
      <c r="M28" s="8">
        <f t="shared" si="8"/>
        <v>0</v>
      </c>
      <c r="N28" s="8">
        <f t="shared" si="8"/>
        <v>0</v>
      </c>
    </row>
    <row r="29" spans="1:2" ht="15">
      <c r="A29" t="s">
        <v>51</v>
      </c>
      <c r="B29" s="9" t="s">
        <v>11</v>
      </c>
    </row>
    <row r="30" spans="2:15" ht="15">
      <c r="B30" s="1" t="s">
        <v>35</v>
      </c>
      <c r="C30" s="4">
        <f>IF(C10=0,0,IF(C28&lt;0,0,ROUND(C11*C28,2)))</f>
        <v>0</v>
      </c>
      <c r="D30" s="4">
        <f aca="true" t="shared" si="9" ref="D30:N30">IF(D10=0,0,IF(D28&lt;0,0,ROUND(D11*D28,2)))</f>
        <v>0</v>
      </c>
      <c r="E30" s="4">
        <f t="shared" si="9"/>
        <v>0</v>
      </c>
      <c r="F30" s="4">
        <f t="shared" si="9"/>
        <v>0</v>
      </c>
      <c r="G30" s="4">
        <f t="shared" si="9"/>
        <v>0</v>
      </c>
      <c r="H30" s="4">
        <f t="shared" si="9"/>
        <v>0</v>
      </c>
      <c r="I30" s="4">
        <f t="shared" si="9"/>
        <v>0</v>
      </c>
      <c r="J30" s="4">
        <f t="shared" si="9"/>
        <v>0</v>
      </c>
      <c r="K30" s="4">
        <f t="shared" si="9"/>
        <v>0</v>
      </c>
      <c r="L30" s="4">
        <f t="shared" si="9"/>
        <v>0</v>
      </c>
      <c r="M30" s="4">
        <f t="shared" si="9"/>
        <v>0</v>
      </c>
      <c r="N30" s="4">
        <f t="shared" si="9"/>
        <v>0</v>
      </c>
      <c r="O30" t="s">
        <v>2</v>
      </c>
    </row>
    <row r="31" spans="2:16" ht="15">
      <c r="B31" s="12" t="s">
        <v>36</v>
      </c>
      <c r="C31" s="13">
        <f>C30</f>
        <v>0</v>
      </c>
      <c r="D31" s="13">
        <f>IF(D10=0,0,D30-C35)</f>
        <v>0</v>
      </c>
      <c r="E31" s="13">
        <f aca="true" t="shared" si="10" ref="E31:N31">IF(E10=0,0,E30-D35)</f>
        <v>0</v>
      </c>
      <c r="F31" s="13">
        <f t="shared" si="10"/>
        <v>0</v>
      </c>
      <c r="G31" s="13">
        <f t="shared" si="10"/>
        <v>0</v>
      </c>
      <c r="H31" s="13">
        <f t="shared" si="10"/>
        <v>0</v>
      </c>
      <c r="I31" s="13">
        <f t="shared" si="10"/>
        <v>0</v>
      </c>
      <c r="J31" s="13">
        <f t="shared" si="10"/>
        <v>0</v>
      </c>
      <c r="K31" s="13">
        <f t="shared" si="10"/>
        <v>0</v>
      </c>
      <c r="L31" s="13">
        <f t="shared" si="10"/>
        <v>0</v>
      </c>
      <c r="M31" s="13">
        <f t="shared" si="10"/>
        <v>0</v>
      </c>
      <c r="N31" s="13">
        <f t="shared" si="10"/>
        <v>0</v>
      </c>
      <c r="O31" t="s">
        <v>2</v>
      </c>
      <c r="P31" s="14"/>
    </row>
    <row r="32" spans="2:15" ht="15">
      <c r="B32" s="1" t="s">
        <v>40</v>
      </c>
      <c r="C32" s="11">
        <v>28.09</v>
      </c>
      <c r="D32" t="s">
        <v>63</v>
      </c>
      <c r="O32" t="s">
        <v>3</v>
      </c>
    </row>
    <row r="33" spans="2:15" ht="15">
      <c r="B33" s="12" t="s">
        <v>33</v>
      </c>
      <c r="C33" s="13">
        <f>(C10*$C$32/100-C12*IF($C$24=0.2809,1.5,0))*(90+C8)/90</f>
        <v>0</v>
      </c>
      <c r="D33" s="13">
        <f aca="true" t="shared" si="11" ref="D33:N33">(D10*$C$32/100-D12*IF($C$24=0.2809,1.5,0))*(90+D8)/90</f>
        <v>0</v>
      </c>
      <c r="E33" s="13">
        <f t="shared" si="11"/>
        <v>0</v>
      </c>
      <c r="F33" s="13">
        <f t="shared" si="11"/>
        <v>0</v>
      </c>
      <c r="G33" s="13">
        <f t="shared" si="11"/>
        <v>0</v>
      </c>
      <c r="H33" s="13">
        <f t="shared" si="11"/>
        <v>0</v>
      </c>
      <c r="I33" s="13">
        <f t="shared" si="11"/>
        <v>0</v>
      </c>
      <c r="J33" s="13">
        <f t="shared" si="11"/>
        <v>0</v>
      </c>
      <c r="K33" s="13">
        <f t="shared" si="11"/>
        <v>0</v>
      </c>
      <c r="L33" s="13">
        <f t="shared" si="11"/>
        <v>0</v>
      </c>
      <c r="M33" s="13">
        <f t="shared" si="11"/>
        <v>0</v>
      </c>
      <c r="N33" s="13">
        <f t="shared" si="11"/>
        <v>0</v>
      </c>
      <c r="O33" t="s">
        <v>2</v>
      </c>
    </row>
    <row r="34" spans="2:15" ht="15">
      <c r="B34" s="6" t="s">
        <v>34</v>
      </c>
      <c r="C34" s="7">
        <f aca="true" t="shared" si="12" ref="C34:N34">IF(C31&gt;C33,C33,C31)</f>
        <v>0</v>
      </c>
      <c r="D34" s="7">
        <f t="shared" si="12"/>
        <v>0</v>
      </c>
      <c r="E34" s="7">
        <f t="shared" si="12"/>
        <v>0</v>
      </c>
      <c r="F34" s="7">
        <f t="shared" si="12"/>
        <v>0</v>
      </c>
      <c r="G34" s="7">
        <f t="shared" si="12"/>
        <v>0</v>
      </c>
      <c r="H34" s="7">
        <f t="shared" si="12"/>
        <v>0</v>
      </c>
      <c r="I34" s="7">
        <f t="shared" si="12"/>
        <v>0</v>
      </c>
      <c r="J34" s="7">
        <f t="shared" si="12"/>
        <v>0</v>
      </c>
      <c r="K34" s="7">
        <f t="shared" si="12"/>
        <v>0</v>
      </c>
      <c r="L34" s="7">
        <f t="shared" si="12"/>
        <v>0</v>
      </c>
      <c r="M34" s="7">
        <f t="shared" si="12"/>
        <v>0</v>
      </c>
      <c r="N34" s="7">
        <f t="shared" si="12"/>
        <v>0</v>
      </c>
      <c r="O34" t="s">
        <v>2</v>
      </c>
    </row>
    <row r="35" spans="2:15" ht="15">
      <c r="B35" s="12" t="s">
        <v>37</v>
      </c>
      <c r="C35" s="13">
        <f>C34</f>
        <v>0</v>
      </c>
      <c r="D35" s="13">
        <f aca="true" t="shared" si="13" ref="D35:N35">IF(ISBLANK(D10),0,D34+C35)</f>
        <v>0</v>
      </c>
      <c r="E35" s="13">
        <f t="shared" si="13"/>
        <v>0</v>
      </c>
      <c r="F35" s="13">
        <f t="shared" si="13"/>
        <v>0</v>
      </c>
      <c r="G35" s="13">
        <f t="shared" si="13"/>
        <v>0</v>
      </c>
      <c r="H35" s="13">
        <f t="shared" si="13"/>
        <v>0</v>
      </c>
      <c r="I35" s="13">
        <f t="shared" si="13"/>
        <v>0</v>
      </c>
      <c r="J35" s="13">
        <f t="shared" si="13"/>
        <v>0</v>
      </c>
      <c r="K35" s="13">
        <f t="shared" si="13"/>
        <v>0</v>
      </c>
      <c r="L35" s="13">
        <f t="shared" si="13"/>
        <v>0</v>
      </c>
      <c r="M35" s="13">
        <f t="shared" si="13"/>
        <v>0</v>
      </c>
      <c r="N35" s="13">
        <f t="shared" si="13"/>
        <v>0</v>
      </c>
      <c r="O35" t="s">
        <v>2</v>
      </c>
    </row>
    <row r="37" spans="2:14" ht="15">
      <c r="B37" s="21" t="s">
        <v>59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ht="15">
      <c r="B38" s="12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6" ht="15">
      <c r="B39" s="12"/>
      <c r="F39" s="14"/>
    </row>
  </sheetData>
  <sheetProtection/>
  <mergeCells count="2">
    <mergeCell ref="C3:F3"/>
    <mergeCell ref="H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ignoredErrors>
    <ignoredError sqref="C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Mohamed ZARRAGANE</cp:lastModifiedBy>
  <cp:lastPrinted>2012-07-02T13:38:58Z</cp:lastPrinted>
  <dcterms:created xsi:type="dcterms:W3CDTF">2011-02-10T14:32:10Z</dcterms:created>
  <dcterms:modified xsi:type="dcterms:W3CDTF">2019-11-28T23:11:25Z</dcterms:modified>
  <cp:category/>
  <cp:version/>
  <cp:contentType/>
  <cp:contentStatus/>
</cp:coreProperties>
</file>