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2696" firstSheet="1" activeTab="1"/>
  </bookViews>
  <sheets>
    <sheet name="Données" sheetId="1" state="hidden" r:id="rId1"/>
    <sheet name="Bulletin de Paie" sheetId="2" r:id="rId2"/>
  </sheets>
  <definedNames>
    <definedName name="Année">'Données'!$B$1</definedName>
    <definedName name="liste">'Données'!$B$3:$B$4</definedName>
    <definedName name="OUINON">'Données'!$A$3:$A$4</definedName>
    <definedName name="_xlnm.Print_Area" localSheetId="1">'Bulletin de Paie'!$A$1:$O$79</definedName>
  </definedNames>
  <calcPr fullCalcOnLoad="1"/>
</workbook>
</file>

<file path=xl/comments2.xml><?xml version="1.0" encoding="utf-8"?>
<comments xmlns="http://schemas.openxmlformats.org/spreadsheetml/2006/main">
  <authors>
    <author>C?line</author>
    <author>Famillle</author>
    <author>C?line SCHAAR</author>
    <author>Bruno-UR</author>
    <author>Liliane</author>
  </authors>
  <commentList>
    <comment ref="H12" authorId="0">
      <text>
        <r>
          <rPr>
            <sz val="9"/>
            <rFont val="Tahoma"/>
            <family val="2"/>
          </rPr>
          <t xml:space="preserve">Les heures jusqu'à 45 heures
</t>
        </r>
      </text>
    </comment>
    <comment ref="N12" authorId="0">
      <text>
        <r>
          <rPr>
            <sz val="9"/>
            <rFont val="Tahoma"/>
            <family val="2"/>
          </rPr>
          <t xml:space="preserve">
</t>
        </r>
        <r>
          <rPr>
            <b/>
            <sz val="9"/>
            <color indexed="10"/>
            <rFont val="Tahoma"/>
            <family val="2"/>
          </rPr>
          <t>Calcul automatique.</t>
        </r>
        <r>
          <rPr>
            <sz val="9"/>
            <rFont val="Tahoma"/>
            <family val="2"/>
          </rPr>
          <t xml:space="preserve">
Vous n'avez pas accès à ces cases.
</t>
        </r>
      </text>
    </comment>
    <comment ref="I15" authorId="1">
      <text>
        <r>
          <rPr>
            <sz val="8"/>
            <rFont val="Tahoma"/>
            <family val="2"/>
          </rPr>
          <t xml:space="preserve">Indiquez votre taux horaire </t>
        </r>
        <r>
          <rPr>
            <b/>
            <sz val="8"/>
            <rFont val="Tahoma"/>
            <family val="2"/>
          </rPr>
          <t>brut</t>
        </r>
        <r>
          <rPr>
            <sz val="9"/>
            <rFont val="Tahoma"/>
            <family val="2"/>
          </rPr>
          <t xml:space="preserve">
</t>
        </r>
      </text>
    </comment>
    <comment ref="F17" authorId="1">
      <text>
        <r>
          <rPr>
            <sz val="8"/>
            <rFont val="Tahoma"/>
            <family val="2"/>
          </rPr>
          <t>Indiquez le pourcentage de votre taux de majoration.</t>
        </r>
        <r>
          <rPr>
            <sz val="9"/>
            <rFont val="Tahoma"/>
            <family val="2"/>
          </rPr>
          <t xml:space="preserve">
</t>
        </r>
      </text>
    </comment>
    <comment ref="H17" authorId="1">
      <text>
        <r>
          <rPr>
            <sz val="9"/>
            <rFont val="Tahoma"/>
            <family val="2"/>
          </rPr>
          <t xml:space="preserve">
Indiquez le nombre d'heures supplémentaires mensualisées ou le nombre d'heures supplémentaires réellement réalisées.
</t>
        </r>
      </text>
    </comment>
    <comment ref="B18" authorId="1">
      <text>
        <r>
          <rPr>
            <sz val="8"/>
            <rFont val="Tahoma"/>
            <family val="2"/>
          </rPr>
          <t xml:space="preserve">
Pour les heures complémentaires, ne prendre en compte que les heures travaillées, </t>
        </r>
        <r>
          <rPr>
            <b/>
            <sz val="8"/>
            <rFont val="Tahoma"/>
            <family val="2"/>
          </rPr>
          <t>en plus</t>
        </r>
        <r>
          <rPr>
            <sz val="8"/>
            <rFont val="Tahoma"/>
            <family val="2"/>
          </rPr>
          <t xml:space="preserve"> de celles prévues au contrat, jusqu'à la </t>
        </r>
        <r>
          <rPr>
            <b/>
            <sz val="8"/>
            <rFont val="Tahoma"/>
            <family val="2"/>
          </rPr>
          <t>45ème heure</t>
        </r>
        <r>
          <rPr>
            <sz val="8"/>
            <rFont val="Tahoma"/>
            <family val="2"/>
          </rPr>
          <t xml:space="preserve">.
</t>
        </r>
      </text>
    </comment>
    <comment ref="F18" authorId="1">
      <text>
        <r>
          <rPr>
            <sz val="8"/>
            <rFont val="Tahoma"/>
            <family val="2"/>
          </rPr>
          <t>Indiquez le pourcentage de votre taux de majoration.</t>
        </r>
        <r>
          <rPr>
            <sz val="9"/>
            <rFont val="Tahoma"/>
            <family val="2"/>
          </rPr>
          <t xml:space="preserve">
</t>
        </r>
      </text>
    </comment>
    <comment ref="H18" authorId="1">
      <text>
        <r>
          <rPr>
            <sz val="8"/>
            <rFont val="Tahoma"/>
            <family val="2"/>
          </rPr>
          <t>Reportez les heures complémentaires de la feuille de présence</t>
        </r>
        <r>
          <rPr>
            <sz val="9"/>
            <rFont val="Tahoma"/>
            <family val="2"/>
          </rPr>
          <t xml:space="preserve">
</t>
        </r>
      </text>
    </comment>
    <comment ref="B19" authorId="1">
      <text>
        <r>
          <rPr>
            <sz val="8"/>
            <rFont val="Tahoma"/>
            <family val="2"/>
          </rPr>
          <t xml:space="preserve">
A ne prendre en compte qu'à partir de la 46ème heure </t>
        </r>
        <r>
          <rPr>
            <u val="single"/>
            <sz val="8"/>
            <rFont val="Tahoma"/>
            <family val="2"/>
          </rPr>
          <t>non prévue au contrat</t>
        </r>
        <r>
          <rPr>
            <sz val="8"/>
            <rFont val="Tahoma"/>
            <family val="2"/>
          </rPr>
          <t xml:space="preserve"> ou si vous effectuez des heures supplémentaires </t>
        </r>
        <r>
          <rPr>
            <b/>
            <sz val="8"/>
            <rFont val="Tahoma"/>
            <family val="2"/>
          </rPr>
          <t>en plus de celles mensualisées.</t>
        </r>
        <r>
          <rPr>
            <sz val="9"/>
            <rFont val="Tahoma"/>
            <family val="2"/>
          </rPr>
          <t xml:space="preserve">
</t>
        </r>
      </text>
    </comment>
    <comment ref="F19" authorId="1">
      <text>
        <r>
          <rPr>
            <sz val="8"/>
            <rFont val="Tahoma"/>
            <family val="2"/>
          </rPr>
          <t>Indiquez le pourcentage de votre taux de majoration.</t>
        </r>
        <r>
          <rPr>
            <sz val="9"/>
            <rFont val="Tahoma"/>
            <family val="2"/>
          </rPr>
          <t xml:space="preserve">
</t>
        </r>
      </text>
    </comment>
    <comment ref="H19" authorId="1">
      <text>
        <r>
          <rPr>
            <sz val="9"/>
            <rFont val="Tahoma"/>
            <family val="2"/>
          </rPr>
          <t xml:space="preserve">
Reportez, à partir de la feuille de présence, les heures supplémentaires réalisées en plus du contrat. 
</t>
        </r>
        <r>
          <rPr>
            <sz val="8"/>
            <rFont val="Tahoma"/>
            <family val="2"/>
          </rPr>
          <t xml:space="preserve">
</t>
        </r>
        <r>
          <rPr>
            <sz val="9"/>
            <rFont val="Tahoma"/>
            <family val="2"/>
          </rPr>
          <t xml:space="preserve">
</t>
        </r>
      </text>
    </comment>
    <comment ref="H20" authorId="1">
      <text>
        <r>
          <rPr>
            <sz val="8"/>
            <rFont val="Tahoma"/>
            <family val="2"/>
          </rPr>
          <t>Saisissez le nombre d'heures d'absence.</t>
        </r>
        <r>
          <rPr>
            <sz val="9"/>
            <rFont val="Tahoma"/>
            <family val="2"/>
          </rPr>
          <t xml:space="preserve">
</t>
        </r>
      </text>
    </comment>
    <comment ref="I20"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H21" authorId="1">
      <text>
        <r>
          <rPr>
            <sz val="8"/>
            <rFont val="Tahoma"/>
            <family val="2"/>
          </rPr>
          <t xml:space="preserve">Saisissez le nombre d'heures d'absence.
</t>
        </r>
        <r>
          <rPr>
            <sz val="9"/>
            <rFont val="Tahoma"/>
            <family val="2"/>
          </rPr>
          <t xml:space="preserve">
</t>
        </r>
      </text>
    </comment>
    <comment ref="I21"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J22" authorId="1">
      <text>
        <r>
          <rPr>
            <sz val="8"/>
            <rFont val="Tahoma"/>
            <family val="2"/>
          </rPr>
          <t>Indiquez le montant retenu pour le calcul des CP d'après l'outil "Calcul des congés payés"</t>
        </r>
        <r>
          <rPr>
            <sz val="9"/>
            <rFont val="Tahoma"/>
            <family val="2"/>
          </rPr>
          <t xml:space="preserve">
</t>
        </r>
      </text>
    </comment>
    <comment ref="C23" authorId="1">
      <text>
        <r>
          <rPr>
            <sz val="9"/>
            <rFont val="Arial"/>
            <family val="2"/>
          </rPr>
          <t>Cette case n'est pas verrouillée, vous pouvez préciser la régularisation effectuée.</t>
        </r>
        <r>
          <rPr>
            <sz val="9"/>
            <rFont val="Tahoma"/>
            <family val="2"/>
          </rPr>
          <t xml:space="preserve">
</t>
        </r>
      </text>
    </comment>
    <comment ref="J23" authorId="1">
      <text>
        <r>
          <rPr>
            <sz val="8"/>
            <rFont val="Tahoma"/>
            <family val="2"/>
          </rPr>
          <t>Indiquez le montant retenu pour la régularisation d'après l'outil "Calcul de la régularisation"</t>
        </r>
      </text>
    </comment>
    <comment ref="J24" authorId="1">
      <text>
        <r>
          <rPr>
            <sz val="8"/>
            <rFont val="Tahoma"/>
            <family val="2"/>
          </rPr>
          <t>Indiquez le montant retenu pour le calcul des CP d'après l'outil "Calcul des congés payés"</t>
        </r>
        <r>
          <rPr>
            <sz val="9"/>
            <rFont val="Tahoma"/>
            <family val="2"/>
          </rPr>
          <t xml:space="preserve">
</t>
        </r>
      </text>
    </comment>
    <comment ref="H25" authorId="1">
      <text>
        <r>
          <rPr>
            <sz val="9"/>
            <rFont val="Tahoma"/>
            <family val="2"/>
          </rPr>
          <t xml:space="preserve">Indiquez le montant BRUT de tous les salaires perçus, pendant toute la durée de votre CDD.
</t>
        </r>
      </text>
    </comment>
    <comment ref="E51" authorId="1">
      <text>
        <r>
          <rPr>
            <sz val="8"/>
            <rFont val="Tahoma"/>
            <family val="2"/>
          </rPr>
          <t>Indiquez le tarif négocié</t>
        </r>
        <r>
          <rPr>
            <sz val="9"/>
            <rFont val="Tahoma"/>
            <family val="2"/>
          </rPr>
          <t xml:space="preserve">
</t>
        </r>
      </text>
    </comment>
    <comment ref="F51" authorId="1">
      <text>
        <r>
          <rPr>
            <sz val="8"/>
            <rFont val="Tahoma"/>
            <family val="2"/>
          </rPr>
          <t>Indiquez le nombre de jours ouvrant droit à l'indemnité d'entretien</t>
        </r>
        <r>
          <rPr>
            <sz val="9"/>
            <rFont val="Tahoma"/>
            <family val="2"/>
          </rPr>
          <t xml:space="preserve">
</t>
        </r>
      </text>
    </comment>
    <comment ref="E52" authorId="1">
      <text>
        <r>
          <rPr>
            <sz val="8"/>
            <rFont val="Tahoma"/>
            <family val="2"/>
          </rPr>
          <t>Indiquez le tarif négocié</t>
        </r>
        <r>
          <rPr>
            <sz val="9"/>
            <rFont val="Tahoma"/>
            <family val="2"/>
          </rPr>
          <t xml:space="preserve">
</t>
        </r>
      </text>
    </comment>
    <comment ref="F52" authorId="1">
      <text>
        <r>
          <rPr>
            <sz val="8"/>
            <rFont val="Tahoma"/>
            <family val="2"/>
          </rPr>
          <t>Indiquez le nombre d'heures complémentaires et/ou supplémentaires ouvrant droit à l'indemnité d'entretien.</t>
        </r>
        <r>
          <rPr>
            <sz val="9"/>
            <rFont val="Tahoma"/>
            <family val="2"/>
          </rPr>
          <t xml:space="preserve">
</t>
        </r>
      </text>
    </comment>
    <comment ref="A53" authorId="2">
      <text>
        <r>
          <rPr>
            <sz val="9"/>
            <rFont val="Tahoma"/>
            <family val="2"/>
          </rPr>
          <t xml:space="preserve">L'indemnité de repas doit comprendre au minimum le repas et le goûter.
</t>
        </r>
      </text>
    </comment>
    <comment ref="E53" authorId="1">
      <text>
        <r>
          <rPr>
            <sz val="8"/>
            <rFont val="Tahoma"/>
            <family val="2"/>
          </rPr>
          <t>Indiquez le tarif négocié</t>
        </r>
        <r>
          <rPr>
            <sz val="9"/>
            <rFont val="Tahoma"/>
            <family val="2"/>
          </rPr>
          <t xml:space="preserve">
</t>
        </r>
      </text>
    </comment>
    <comment ref="F53" authorId="1">
      <text>
        <r>
          <rPr>
            <sz val="8"/>
            <rFont val="Tahoma"/>
            <family val="2"/>
          </rPr>
          <t>Indiquez le nombre de repas dans le mois</t>
        </r>
        <r>
          <rPr>
            <sz val="9"/>
            <rFont val="Tahoma"/>
            <family val="2"/>
          </rPr>
          <t xml:space="preserve">
</t>
        </r>
      </text>
    </comment>
    <comment ref="O56" authorId="1">
      <text>
        <r>
          <rPr>
            <sz val="10"/>
            <rFont val="Tahoma"/>
            <family val="2"/>
          </rPr>
          <t xml:space="preserve">
Vous devez, vous-même, inscrire dans cette case, le nombre de jours d'activité, selon le tableau ci-joint, imposé par Pajemploi. 
</t>
        </r>
        <r>
          <rPr>
            <b/>
            <u val="single"/>
            <sz val="10"/>
            <rFont val="Tahoma"/>
            <family val="2"/>
          </rPr>
          <t>Année complète (52 semaines)</t>
        </r>
        <r>
          <rPr>
            <sz val="10"/>
            <rFont val="Tahoma"/>
            <family val="2"/>
          </rPr>
          <t xml:space="preserve">
Vous faites garder             Nombre de jours d'activité
votre enfant                      à déclarer
1 jour par semaine                 5 jours par mois*
2 jours par semaine               9 jours par mois*
3 jours par semaine              13 jours par mois*
4 jours par semaine              18 jours par mois*
5 jours par semaine              22 jours par mois*
</t>
        </r>
        <r>
          <rPr>
            <b/>
            <u val="single"/>
            <sz val="10"/>
            <rFont val="Tahoma"/>
            <family val="2"/>
          </rPr>
          <t xml:space="preserve">Année incomplète (moins de 47 semaines)
</t>
        </r>
        <r>
          <rPr>
            <sz val="10"/>
            <rFont val="Tahoma"/>
            <family val="2"/>
          </rPr>
          <t xml:space="preserve">nombre de jours d'accueil par semaine x nombre de semaines /12 = nombre de jours d'activité à déclarer*
* vous devez déduire les jours d'absence non rémunérés.
</t>
        </r>
        <r>
          <rPr>
            <i/>
            <sz val="10"/>
            <rFont val="Tahoma"/>
            <family val="2"/>
          </rPr>
          <t>exemple : 8 heures d'accueil par jour,  4 jours par semaine, 36 semaines dans l'année
nombre de jours d'activités à déclarer : 4 x 36/12 = 12 jours</t>
        </r>
      </text>
    </comment>
    <comment ref="A57" authorId="1">
      <text>
        <r>
          <rPr>
            <sz val="9"/>
            <rFont val="Arial"/>
            <family val="2"/>
          </rPr>
          <t>Cette case n'est pas verrouillée, vous pouvez apporter des précisions.</t>
        </r>
      </text>
    </comment>
    <comment ref="E72" authorId="1">
      <text>
        <r>
          <rPr>
            <b/>
            <sz val="9"/>
            <rFont val="Tahoma"/>
            <family val="2"/>
          </rPr>
          <t xml:space="preserve">
</t>
        </r>
        <r>
          <rPr>
            <sz val="9"/>
            <rFont val="Tahoma"/>
            <family val="2"/>
          </rPr>
          <t>Prendre le chiffre de la FP de décembre et ajouter le mois de janvier.</t>
        </r>
        <r>
          <rPr>
            <b/>
            <sz val="9"/>
            <rFont val="Tahoma"/>
            <family val="2"/>
          </rPr>
          <t xml:space="preserve">
</t>
        </r>
      </text>
    </comment>
    <comment ref="G72" authorId="1">
      <text>
        <r>
          <rPr>
            <sz val="10"/>
            <rFont val="Tahoma"/>
            <family val="2"/>
          </rPr>
          <t xml:space="preserve">
Si vous n'avez pas pu acquérir 30 jours de congés payés au 31 mai de l'année en cours, vous pouvez ajouter 2 jours de  congés supplémentaires par enfant de -15 ans au 30 avril et à charge à cette date.</t>
        </r>
        <r>
          <rPr>
            <b/>
            <sz val="9"/>
            <rFont val="Tahoma"/>
            <family val="2"/>
          </rPr>
          <t xml:space="preserve">
</t>
        </r>
        <r>
          <rPr>
            <u val="single"/>
            <sz val="10"/>
            <rFont val="Tahoma"/>
            <family val="2"/>
          </rPr>
          <t>Ou bien :</t>
        </r>
        <r>
          <rPr>
            <sz val="10"/>
            <rFont val="Tahoma"/>
            <family val="2"/>
          </rPr>
          <t xml:space="preserve">
En cas de rupture de contrat, du fait que vous n'avez pas pu acquérir 30 jours de congés payés dans l'année, vous pouvez ajouter 2 jours de  congés supplémentaires par enfant de -15 ans.</t>
        </r>
      </text>
    </comment>
    <comment ref="E73" authorId="1">
      <text>
        <r>
          <rPr>
            <sz val="9"/>
            <rFont val="Tahoma"/>
            <family val="2"/>
          </rPr>
          <t xml:space="preserve">
Prendre le chiffre de la FP de décembre et ajouter le nombre de semaines travaillées en janvier.</t>
        </r>
      </text>
    </comment>
    <comment ref="E75" authorId="1">
      <text>
        <r>
          <rPr>
            <b/>
            <sz val="9"/>
            <rFont val="Tahoma"/>
            <family val="2"/>
          </rPr>
          <t xml:space="preserve">
</t>
        </r>
        <r>
          <rPr>
            <sz val="9"/>
            <rFont val="Tahoma"/>
            <family val="2"/>
          </rPr>
          <t>Reportez le chiffre de la FP de décembre.</t>
        </r>
      </text>
    </comment>
    <comment ref="G75" authorId="1">
      <text>
        <r>
          <rPr>
            <sz val="9"/>
            <rFont val="Tahoma"/>
            <family val="2"/>
          </rPr>
          <t xml:space="preserve">
Reportez le chiffre de la FP de décembre
</t>
        </r>
      </text>
    </comment>
    <comment ref="L75" authorId="1">
      <text>
        <r>
          <rPr>
            <sz val="10"/>
            <rFont val="Tahoma"/>
            <family val="2"/>
          </rPr>
          <t xml:space="preserve">
Reportez le chiffre de la FP de décembre et ajoutez si besoin, les congés payés pris ce mois-ci.</t>
        </r>
        <r>
          <rPr>
            <sz val="9"/>
            <rFont val="Tahoma"/>
            <family val="2"/>
          </rPr>
          <t xml:space="preserve">
</t>
        </r>
        <r>
          <rPr>
            <u val="single"/>
            <sz val="9"/>
            <color indexed="10"/>
            <rFont val="Tahoma"/>
            <family val="2"/>
          </rPr>
          <t>Rappel :</t>
        </r>
        <r>
          <rPr>
            <sz val="9"/>
            <rFont val="Tahoma"/>
            <family val="2"/>
          </rPr>
          <t xml:space="preserve">
Le nombre de jours de congés payés pris, se décompte en jours ouvrables, samedi inclus. Ne pas déduire les jours fériés.
Ex : 1 semaine de congés = déduction de 6 jours
(que le salarié travaille 1 jour ou 5 jours par semaine)
Ex : 1semaine de congés </t>
        </r>
        <r>
          <rPr>
            <u val="single"/>
            <sz val="9"/>
            <rFont val="Tahoma"/>
            <family val="2"/>
          </rPr>
          <t>incluant un jour férié</t>
        </r>
        <r>
          <rPr>
            <sz val="9"/>
            <rFont val="Tahoma"/>
            <family val="2"/>
          </rPr>
          <t xml:space="preserve"> dans la semaine 
= déduction de </t>
        </r>
        <r>
          <rPr>
            <u val="single"/>
            <sz val="9"/>
            <rFont val="Tahoma"/>
            <family val="2"/>
          </rPr>
          <t>5 jours</t>
        </r>
        <r>
          <rPr>
            <sz val="9"/>
            <rFont val="Tahoma"/>
            <family val="2"/>
          </rPr>
          <t xml:space="preserve">.
</t>
        </r>
      </text>
    </comment>
    <comment ref="E76" authorId="1">
      <text>
        <r>
          <rPr>
            <sz val="9"/>
            <rFont val="Tahoma"/>
            <family val="2"/>
          </rPr>
          <t xml:space="preserve">
Reportez le chiffre de la FP de décembre.
</t>
        </r>
      </text>
    </comment>
    <comment ref="M9" authorId="2">
      <text>
        <r>
          <rPr>
            <sz val="9"/>
            <rFont val="Tahoma"/>
            <family val="2"/>
          </rPr>
          <t xml:space="preserve">
Le contrat </t>
        </r>
        <r>
          <rPr>
            <b/>
            <sz val="9"/>
            <rFont val="Tahoma"/>
            <family val="2"/>
          </rPr>
          <t>CDD à terme imprécis</t>
        </r>
        <r>
          <rPr>
            <sz val="9"/>
            <rFont val="Tahoma"/>
            <family val="2"/>
          </rPr>
          <t xml:space="preserve">, ne peut être conclu que pour le remplacement d'une assistante maternelle dont le contrat est suspendu et dont la durée d'absence est inconnue.
</t>
        </r>
        <r>
          <rPr>
            <b/>
            <sz val="9"/>
            <color indexed="10"/>
            <rFont val="Tahoma"/>
            <family val="2"/>
          </rPr>
          <t>Le calcul de la mensualisation doit se faire OBLIGATOIREMENT sur 12 mois.</t>
        </r>
        <r>
          <rPr>
            <sz val="9"/>
            <rFont val="Tahoma"/>
            <family val="2"/>
          </rPr>
          <t xml:space="preserve">
</t>
        </r>
      </text>
    </comment>
    <comment ref="H13" authorId="0">
      <text>
        <r>
          <rPr>
            <b/>
            <sz val="9"/>
            <rFont val="Tahoma"/>
            <family val="2"/>
          </rPr>
          <t xml:space="preserve">
</t>
        </r>
        <r>
          <rPr>
            <sz val="9"/>
            <rFont val="Tahoma"/>
            <family val="2"/>
          </rPr>
          <t>Les heures à partir de la 46ème heures</t>
        </r>
      </text>
    </comment>
    <comment ref="A51" authorId="1">
      <text>
        <r>
          <rPr>
            <b/>
            <sz val="9"/>
            <rFont val="Tahoma"/>
            <family val="2"/>
          </rPr>
          <t xml:space="preserve">
RAPPEL</t>
        </r>
        <r>
          <rPr>
            <sz val="9"/>
            <rFont val="Tahoma"/>
            <family val="2"/>
          </rPr>
          <t xml:space="preserve"> : L'indemnité d'entretien ne peut pas être inférieur au minimum de la convention, à savoir : 
- </t>
        </r>
        <r>
          <rPr>
            <b/>
            <sz val="9"/>
            <rFont val="Tahoma"/>
            <family val="2"/>
          </rPr>
          <t>journée de 7h40 ou moins</t>
        </r>
        <r>
          <rPr>
            <sz val="9"/>
            <rFont val="Tahoma"/>
            <family val="2"/>
          </rPr>
          <t xml:space="preserve"> : minimun de 2,65 € 
</t>
        </r>
        <r>
          <rPr>
            <b/>
            <sz val="9"/>
            <color indexed="10"/>
            <rFont val="Tahoma"/>
            <family val="2"/>
          </rPr>
          <t xml:space="preserve">
ATTENTION</t>
        </r>
        <r>
          <rPr>
            <sz val="9"/>
            <rFont val="Tahoma"/>
            <family val="2"/>
          </rPr>
          <t xml:space="preserve"> : Pour les journées de moins de 7h40 vous ne devez pas proratiser l'indemnité d'entretien
Pour des </t>
        </r>
        <r>
          <rPr>
            <b/>
            <sz val="9"/>
            <rFont val="Tahoma"/>
            <family val="2"/>
          </rPr>
          <t>journées de 9h ou plus</t>
        </r>
        <r>
          <rPr>
            <sz val="9"/>
            <rFont val="Tahoma"/>
            <family val="2"/>
          </rPr>
          <t xml:space="preserve"> : (arrondis selon les critères de Pajemploi)
minimum </t>
        </r>
        <r>
          <rPr>
            <b/>
            <sz val="9"/>
            <rFont val="Tahoma"/>
            <family val="2"/>
          </rPr>
          <t>3,10 €</t>
        </r>
        <r>
          <rPr>
            <sz val="9"/>
            <rFont val="Tahoma"/>
            <family val="2"/>
          </rPr>
          <t xml:space="preserve"> (montant au 1er janvier 2020)
</t>
        </r>
        <r>
          <rPr>
            <b/>
            <sz val="9"/>
            <rFont val="Tahoma"/>
            <family val="2"/>
          </rPr>
          <t>+ 0,3447 €</t>
        </r>
        <r>
          <rPr>
            <sz val="9"/>
            <rFont val="Tahoma"/>
            <family val="2"/>
          </rPr>
          <t xml:space="preserve"> par heure à partir de la 10ème heure
exemple : minimum légal pour 10 h d'accueil = 3,1025 + 0,3447 = 3,4472 € (arrondi à </t>
        </r>
        <r>
          <rPr>
            <b/>
            <sz val="9"/>
            <rFont val="Tahoma"/>
            <family val="2"/>
          </rPr>
          <t>3,45 €</t>
        </r>
        <r>
          <rPr>
            <sz val="9"/>
            <rFont val="Tahoma"/>
            <family val="2"/>
          </rPr>
          <t xml:space="preserve">) * le nombre de jours d'accueil dans le mois.
</t>
        </r>
        <r>
          <rPr>
            <b/>
            <sz val="8"/>
            <rFont val="Tahoma"/>
            <family val="2"/>
          </rPr>
          <t xml:space="preserve">
</t>
        </r>
        <r>
          <rPr>
            <b/>
            <sz val="9"/>
            <rFont val="Tahoma"/>
            <family val="2"/>
          </rPr>
          <t>Indiquez le tarif que vous avez négocié dans le contrat.</t>
        </r>
      </text>
    </comment>
    <comment ref="A52" authorId="1">
      <text>
        <r>
          <rPr>
            <sz val="9"/>
            <rFont val="Tahoma"/>
            <family val="2"/>
          </rPr>
          <t xml:space="preserve">
minimum  </t>
        </r>
        <r>
          <rPr>
            <b/>
            <sz val="9"/>
            <rFont val="Tahoma"/>
            <family val="2"/>
          </rPr>
          <t>0,3447 €</t>
        </r>
        <r>
          <rPr>
            <sz val="9"/>
            <rFont val="Tahoma"/>
            <family val="2"/>
          </rPr>
          <t xml:space="preserve"> par heure 
(montant au 1er janvier 2020)
</t>
        </r>
      </text>
    </comment>
    <comment ref="L14" authorId="1">
      <text>
        <r>
          <rPr>
            <sz val="8"/>
            <rFont val="Tahoma"/>
            <family val="2"/>
          </rPr>
          <t xml:space="preserve">
Notez le nombre d'heures prévu par jour sur votre contrat </t>
        </r>
        <r>
          <rPr>
            <sz val="8"/>
            <color indexed="10"/>
            <rFont val="Tahoma"/>
            <family val="2"/>
          </rPr>
          <t>moins</t>
        </r>
        <r>
          <rPr>
            <sz val="8"/>
            <rFont val="Tahoma"/>
            <family val="2"/>
          </rPr>
          <t xml:space="preserve"> les heures d'absence à déduire si la journée n'a pas été complète.
</t>
        </r>
        <r>
          <rPr>
            <b/>
            <u val="single"/>
            <sz val="8"/>
            <rFont val="Tahoma"/>
            <family val="2"/>
          </rPr>
          <t xml:space="preserve">
Liste des commentaires en cas d'absence : </t>
        </r>
        <r>
          <rPr>
            <sz val="8"/>
            <rFont val="Tahoma"/>
            <family val="2"/>
          </rPr>
          <t xml:space="preserve">
- AAM : Absence Assistante Maternelle
- AME : Absence Maladie Enfant
-</t>
        </r>
        <r>
          <rPr>
            <sz val="8"/>
            <color indexed="48"/>
            <rFont val="Tahoma"/>
            <family val="2"/>
          </rPr>
          <t xml:space="preserve"> ANJE : Absence Non Justifiée Enfant</t>
        </r>
        <r>
          <rPr>
            <sz val="8"/>
            <rFont val="Tahoma"/>
            <family val="2"/>
          </rPr>
          <t xml:space="preserve">
- CCP : Congés pour Convenance Personnelle
- </t>
        </r>
        <r>
          <rPr>
            <sz val="8"/>
            <color indexed="48"/>
            <rFont val="Tahoma"/>
            <family val="2"/>
          </rPr>
          <t>CEF : Congés pour Evènements Familiaux
- CPc : Congés Payés année complète</t>
        </r>
        <r>
          <rPr>
            <sz val="8"/>
            <rFont val="Tahoma"/>
            <family val="2"/>
          </rPr>
          <t xml:space="preserve">
- Cpi : Congés Payés année incomplète
- CSS : Congés Sans Solde
- </t>
        </r>
        <r>
          <rPr>
            <sz val="8"/>
            <color indexed="48"/>
            <rFont val="Tahoma"/>
            <family val="2"/>
          </rPr>
          <t>DIVa : Divers à ajouter</t>
        </r>
        <r>
          <rPr>
            <sz val="8"/>
            <rFont val="Tahoma"/>
            <family val="2"/>
          </rPr>
          <t xml:space="preserve">
- DIVd : Divers à déduire FCP : Férié Chômé Payé
- </t>
        </r>
        <r>
          <rPr>
            <sz val="8"/>
            <color indexed="48"/>
            <rFont val="Tahoma"/>
            <family val="2"/>
          </rPr>
          <t>FCP : Férié Chômé Payé
- FO : Formation Obligatoire</t>
        </r>
        <r>
          <rPr>
            <sz val="8"/>
            <rFont val="Tahoma"/>
            <family val="2"/>
          </rPr>
          <t xml:space="preserve">
- FRAC : Jour de fractionnement, </t>
        </r>
        <r>
          <rPr>
            <sz val="8"/>
            <color indexed="48"/>
            <rFont val="Tahoma"/>
            <family val="2"/>
          </rPr>
          <t>voir notice explicative dans les outils.</t>
        </r>
        <r>
          <rPr>
            <sz val="8"/>
            <rFont val="Tahoma"/>
            <family val="2"/>
          </rPr>
          <t xml:space="preserve">
- PEC : Pas ou plus En Contrat
- SED : Semaine Employeur Déduite
</t>
        </r>
        <r>
          <rPr>
            <b/>
            <sz val="8"/>
            <rFont val="Tahoma"/>
            <family val="2"/>
          </rPr>
          <t xml:space="preserve">
POUR LA REGULARISATION </t>
        </r>
        <r>
          <rPr>
            <sz val="8"/>
            <rFont val="Tahoma"/>
            <family val="2"/>
          </rPr>
          <t xml:space="preserve">, </t>
        </r>
        <r>
          <rPr>
            <sz val="8"/>
            <color indexed="48"/>
            <rFont val="Tahoma"/>
            <family val="2"/>
          </rPr>
          <t>en cas d'absences non justifiées de l'enfant , de jours pour évènements familiaux, de jours de congés payés année complète qui sont assimilés à du temps de travail, de divers à ajouter, de jours fériés chomés payés, de formation obligatoire et de jours de fractionnement dans certains cas</t>
        </r>
        <r>
          <rPr>
            <sz val="8"/>
            <rFont val="Tahoma"/>
            <family val="2"/>
          </rPr>
          <t xml:space="preserve"> , pensez à ajouter ces heures aux heures réellement travaillées dans le mois. Cela vous donnera le nombre d'heure CONTRACTUELLES (càd, les heures qui doivent vous être payées, telles que définies à la signature du contrat)
Exemple : vous travaillez 10h par jour, à la fin du mois vous avez réellement travaillé 170h mais l'enfant a été absent 2 jours (20h). Vous devez indiquer dans le tableau de régularisation 190h dans la colonne "heures travaillées ou assimilées travaillées" car les 20h d'absence doivent être prises en compte dans le calcul de la régularisation</t>
        </r>
        <r>
          <rPr>
            <sz val="9"/>
            <rFont val="Tahoma"/>
            <family val="2"/>
          </rPr>
          <t>.</t>
        </r>
        <r>
          <rPr>
            <b/>
            <sz val="9"/>
            <color indexed="10"/>
            <rFont val="Tahoma"/>
            <family val="2"/>
          </rPr>
          <t xml:space="preserve">
</t>
        </r>
        <r>
          <rPr>
            <b/>
            <u val="single"/>
            <sz val="9"/>
            <color indexed="10"/>
            <rFont val="Tahoma"/>
            <family val="2"/>
          </rPr>
          <t xml:space="preserve">
ATTENTION </t>
        </r>
        <r>
          <rPr>
            <u val="single"/>
            <sz val="9"/>
            <rFont val="Tahoma"/>
            <family val="2"/>
          </rPr>
          <t>:</t>
        </r>
        <r>
          <rPr>
            <sz val="9"/>
            <rFont val="Tahoma"/>
            <family val="2"/>
          </rPr>
          <t xml:space="preserve"> Une feuille de paie ne peut s'établir qu'en centième d'heure. Il est impératif de convertir vos minutes, en centième. Ex :</t>
        </r>
        <r>
          <rPr>
            <sz val="9"/>
            <color indexed="10"/>
            <rFont val="Tahoma"/>
            <family val="2"/>
          </rPr>
          <t xml:space="preserve"> 30 minute</t>
        </r>
        <r>
          <rPr>
            <sz val="9"/>
            <rFont val="Tahoma"/>
            <family val="2"/>
          </rPr>
          <t>s/60 = 0,50 centième. Si vous travaillez 9h30 par jour, dans la feuille de paie,</t>
        </r>
        <r>
          <rPr>
            <b/>
            <sz val="9"/>
            <color indexed="10"/>
            <rFont val="Tahoma"/>
            <family val="2"/>
          </rPr>
          <t xml:space="preserve"> il faudra noter : 9h50</t>
        </r>
        <r>
          <rPr>
            <sz val="9"/>
            <rFont val="Tahoma"/>
            <family val="2"/>
          </rPr>
          <t xml:space="preserve">.
 </t>
        </r>
      </text>
    </comment>
    <comment ref="M14" authorId="1">
      <text>
        <r>
          <rPr>
            <b/>
            <sz val="9"/>
            <color indexed="10"/>
            <rFont val="Tahoma"/>
            <family val="2"/>
          </rPr>
          <t xml:space="preserve">
ATTENTION :</t>
        </r>
        <r>
          <rPr>
            <sz val="9"/>
            <rFont val="Tahoma"/>
            <family val="2"/>
          </rPr>
          <t xml:space="preserve"> Une feuille de paie ne peut s'établir qu'en centième d'heure. Il est impératif de convertir vos minutes, en centième. Ex : 30 minutes/60 = 0,50 centième. Si vous avez travaillez </t>
        </r>
        <r>
          <rPr>
            <sz val="9"/>
            <color indexed="10"/>
            <rFont val="Tahoma"/>
            <family val="2"/>
          </rPr>
          <t>30 minutes</t>
        </r>
        <r>
          <rPr>
            <sz val="9"/>
            <rFont val="Tahoma"/>
            <family val="2"/>
          </rPr>
          <t xml:space="preserve"> en heure complémentaire, dans la feuille de paie,</t>
        </r>
        <r>
          <rPr>
            <b/>
            <sz val="9"/>
            <rFont val="Tahoma"/>
            <family val="2"/>
          </rPr>
          <t xml:space="preserve"> </t>
        </r>
        <r>
          <rPr>
            <b/>
            <sz val="9"/>
            <color indexed="10"/>
            <rFont val="Tahoma"/>
            <family val="2"/>
          </rPr>
          <t>il faudra noter : 0,50</t>
        </r>
        <r>
          <rPr>
            <sz val="9"/>
            <color indexed="10"/>
            <rFont val="Tahoma"/>
            <family val="2"/>
          </rPr>
          <t xml:space="preserve"> </t>
        </r>
        <r>
          <rPr>
            <sz val="9"/>
            <rFont val="Tahoma"/>
            <family val="2"/>
          </rPr>
          <t xml:space="preserve">et non 0,30.
</t>
        </r>
      </text>
    </comment>
    <comment ref="N14" authorId="1">
      <text>
        <r>
          <rPr>
            <b/>
            <sz val="9"/>
            <color indexed="10"/>
            <rFont val="Tahoma"/>
            <family val="2"/>
          </rPr>
          <t xml:space="preserve">
ATTENTION</t>
        </r>
        <r>
          <rPr>
            <sz val="9"/>
            <rFont val="Tahoma"/>
            <family val="2"/>
          </rPr>
          <t xml:space="preserve"> : Une feuille de paie ne peut s'établir qu'en centième d'heure. Il est impératif de convertir vos minutes, en centième. Ex : 30 minutes/60 = 0,50 centième. Si vous avez travaillez 30 minutes en heure supplémentaire, dans la feuille de paie, </t>
        </r>
        <r>
          <rPr>
            <b/>
            <sz val="9"/>
            <color indexed="10"/>
            <rFont val="Tahoma"/>
            <family val="2"/>
          </rPr>
          <t>il faudra noter : 0,50</t>
        </r>
        <r>
          <rPr>
            <sz val="9"/>
            <rFont val="Tahoma"/>
            <family val="2"/>
          </rPr>
          <t xml:space="preserve"> et non 0,30.
</t>
        </r>
      </text>
    </comment>
    <comment ref="O14" authorId="1">
      <text>
        <r>
          <rPr>
            <sz val="8"/>
            <rFont val="Tahoma"/>
            <family val="2"/>
          </rPr>
          <t xml:space="preserve">
Si dans la colonne heures vous avez noté le code : ANJE ;  CEF ; CPc ; DIVa ; FCP ; FO ; FRAC dans certains cas.
Mentionnez en face du code, dans cette colonne le nombre d'heures correspondant.
</t>
        </r>
        <r>
          <rPr>
            <sz val="9"/>
            <rFont val="Tahoma"/>
            <family val="2"/>
          </rPr>
          <t xml:space="preserve">
Ex : Heures  </t>
        </r>
        <r>
          <rPr>
            <b/>
            <sz val="9"/>
            <rFont val="Tahoma"/>
            <family val="2"/>
          </rPr>
          <t>FCP</t>
        </r>
        <r>
          <rPr>
            <sz val="9"/>
            <rFont val="Tahoma"/>
            <family val="2"/>
          </rPr>
          <t xml:space="preserve">  heures contractuelles </t>
        </r>
        <r>
          <rPr>
            <b/>
            <sz val="9"/>
            <rFont val="Tahoma"/>
            <family val="2"/>
          </rPr>
          <t xml:space="preserve">10,00
Si vous avez noté CP :
CPc
- </t>
        </r>
        <r>
          <rPr>
            <sz val="9"/>
            <rFont val="Tahoma"/>
            <family val="2"/>
          </rPr>
          <t>vous êtes en</t>
        </r>
        <r>
          <rPr>
            <b/>
            <sz val="9"/>
            <rFont val="Tahoma"/>
            <family val="2"/>
          </rPr>
          <t xml:space="preserve"> année complète</t>
        </r>
        <r>
          <rPr>
            <sz val="9"/>
            <rFont val="Tahoma"/>
            <family val="2"/>
          </rPr>
          <t xml:space="preserve"> vous mettez les heures contractuelles comme ci-dessus
</t>
        </r>
        <r>
          <rPr>
            <b/>
            <sz val="9"/>
            <rFont val="Tahoma"/>
            <family val="2"/>
          </rPr>
          <t>CP</t>
        </r>
        <r>
          <rPr>
            <b/>
            <sz val="9"/>
            <color indexed="10"/>
            <rFont val="Tahoma"/>
            <family val="2"/>
          </rPr>
          <t>i</t>
        </r>
        <r>
          <rPr>
            <sz val="9"/>
            <rFont val="Tahoma"/>
            <family val="2"/>
          </rPr>
          <t xml:space="preserve">
- vous êtes en </t>
        </r>
        <r>
          <rPr>
            <b/>
            <sz val="9"/>
            <rFont val="Tahoma"/>
            <family val="2"/>
          </rPr>
          <t>année incomplète</t>
        </r>
        <r>
          <rPr>
            <sz val="9"/>
            <rFont val="Tahoma"/>
            <family val="2"/>
          </rPr>
          <t xml:space="preserve"> vous laissez la </t>
        </r>
        <r>
          <rPr>
            <b/>
            <sz val="9"/>
            <rFont val="Tahoma"/>
            <family val="2"/>
          </rPr>
          <t xml:space="preserve">case vide </t>
        </r>
        <r>
          <rPr>
            <sz val="9"/>
            <rFont val="Tahoma"/>
            <family val="2"/>
          </rPr>
          <t>(les cp ne rentrent pas dans la régularisation du salaire, ils sont payés en plus de la mensualisation)</t>
        </r>
        <r>
          <rPr>
            <b/>
            <sz val="9"/>
            <rFont val="Tahoma"/>
            <family val="2"/>
          </rPr>
          <t xml:space="preserve">
</t>
        </r>
        <r>
          <rPr>
            <sz val="8"/>
            <rFont val="Tahoma"/>
            <family val="2"/>
          </rPr>
          <t xml:space="preserve">Un calcul automatique sera fait. Il vous restera à reporter ce chiffre dans le tableau de régularisation à la date anniversaire du contrat ou  au moment de sa rupture.
</t>
        </r>
      </text>
    </comment>
    <comment ref="D60" authorId="3">
      <text>
        <r>
          <rPr>
            <b/>
            <sz val="9"/>
            <rFont val="Tahoma"/>
            <family val="2"/>
          </rPr>
          <t>Saisissez ici votre taux de prélèvement à la source tel qu'indiqué sur votre avis d'impoosition ou votre compte impots.gouv.fr sur internet</t>
        </r>
        <r>
          <rPr>
            <sz val="9"/>
            <rFont val="Tahoma"/>
            <family val="2"/>
          </rPr>
          <t xml:space="preserve">
</t>
        </r>
      </text>
    </comment>
    <comment ref="J1" authorId="3">
      <text>
        <r>
          <rPr>
            <b/>
            <sz val="9"/>
            <rFont val="Tahoma"/>
            <family val="2"/>
          </rPr>
          <t>Saisir le premier jour du mois sous la forme JJ/MM/AAA</t>
        </r>
        <r>
          <rPr>
            <sz val="9"/>
            <rFont val="Tahoma"/>
            <family val="2"/>
          </rPr>
          <t xml:space="preserve">
</t>
        </r>
      </text>
    </comment>
    <comment ref="D54" authorId="4">
      <text>
        <r>
          <rPr>
            <sz val="9"/>
            <rFont val="Tahoma"/>
            <family val="2"/>
          </rPr>
          <t xml:space="preserve">Vous devez obligatoirement indiquer le nombre de repas fournis par les parents et la valeur unitaire soit indiquée sur l'attestation fournie soit vous comptez le repas à 4,90 €.
Le total est pris en compte dans le net imposable pour le prélèvement à la source mais pas dans le total des indemnités à régler
</t>
        </r>
      </text>
    </comment>
    <comment ref="F54" authorId="4">
      <text>
        <r>
          <rPr>
            <b/>
            <sz val="9"/>
            <rFont val="Tahoma"/>
            <family val="2"/>
          </rPr>
          <t>Indiquer le nombre de repas apportés par les parents dans le mois</t>
        </r>
        <r>
          <rPr>
            <sz val="9"/>
            <rFont val="Tahoma"/>
            <family val="2"/>
          </rPr>
          <t xml:space="preserve">
</t>
        </r>
      </text>
    </comment>
    <comment ref="E54" authorId="4">
      <text>
        <r>
          <rPr>
            <b/>
            <sz val="9"/>
            <rFont val="Tahoma"/>
            <family val="2"/>
          </rPr>
          <t xml:space="preserve">Indiquer la valeur d'un repas fourni telle que mentionnée sur l'attestation </t>
        </r>
        <r>
          <rPr>
            <sz val="9"/>
            <rFont val="Tahoma"/>
            <family val="2"/>
          </rPr>
          <t xml:space="preserve">
à défaut compter 4,90 €</t>
        </r>
      </text>
    </comment>
  </commentList>
</comments>
</file>

<file path=xl/sharedStrings.xml><?xml version="1.0" encoding="utf-8"?>
<sst xmlns="http://schemas.openxmlformats.org/spreadsheetml/2006/main" count="190" uniqueCount="153">
  <si>
    <t>Bulletin de paie du mois de</t>
  </si>
  <si>
    <t>EMPLOYEUR</t>
  </si>
  <si>
    <t>SALARIE</t>
  </si>
  <si>
    <t>Nom prénom</t>
  </si>
  <si>
    <t>CDI</t>
  </si>
  <si>
    <t>Adresse</t>
  </si>
  <si>
    <t>complément</t>
  </si>
  <si>
    <t>CP Ville</t>
  </si>
  <si>
    <t>N°employeur</t>
  </si>
  <si>
    <t>N° sécurité sociale</t>
  </si>
  <si>
    <t>Nom, prénom de l'enfant</t>
  </si>
  <si>
    <t>N° salarié pajemploi</t>
  </si>
  <si>
    <t>Date d'embauche</t>
  </si>
  <si>
    <t>type contrat</t>
  </si>
  <si>
    <t>Qualification :</t>
  </si>
  <si>
    <t>Nombre semaines programmées :</t>
  </si>
  <si>
    <t>REMUNERATION</t>
  </si>
  <si>
    <t>Base</t>
  </si>
  <si>
    <t>Taux</t>
  </si>
  <si>
    <t>Montant</t>
  </si>
  <si>
    <t>Jour</t>
  </si>
  <si>
    <t>Heures</t>
  </si>
  <si>
    <t>H. compl</t>
  </si>
  <si>
    <t>Salaire brut de base</t>
  </si>
  <si>
    <t xml:space="preserve">Heures supplémentaires au delà de 45h, mensualisées </t>
  </si>
  <si>
    <t>Majoration des heures supplémentaires mensualisées :</t>
  </si>
  <si>
    <t>Heures complémentaires</t>
  </si>
  <si>
    <t>Heures supplémentaires</t>
  </si>
  <si>
    <t>majoration :</t>
  </si>
  <si>
    <t>Absence de l'enfant</t>
  </si>
  <si>
    <t>Absence du salarié</t>
  </si>
  <si>
    <t>Régularisation</t>
  </si>
  <si>
    <t>Prime de précarité si CDD</t>
  </si>
  <si>
    <t>Salaire brut</t>
  </si>
  <si>
    <t>COTISATIONS SOCIALES</t>
  </si>
  <si>
    <t>SALARIALES</t>
  </si>
  <si>
    <t>PATRONALES</t>
  </si>
  <si>
    <t>Base 100 % du salaire brut</t>
  </si>
  <si>
    <t>Heures complémentaires du mois</t>
  </si>
  <si>
    <t>Salaire net mensuel</t>
  </si>
  <si>
    <t>Heures supplémentaires du mois</t>
  </si>
  <si>
    <t>Indemnités</t>
  </si>
  <si>
    <t>Nbre</t>
  </si>
  <si>
    <r>
      <t xml:space="preserve">Indemnité entretien </t>
    </r>
    <r>
      <rPr>
        <sz val="8"/>
        <rFont val="Times New Roman"/>
        <family val="1"/>
      </rPr>
      <t xml:space="preserve">Journées 8 heures ou </t>
    </r>
    <r>
      <rPr>
        <u val="single"/>
        <sz val="8"/>
        <rFont val="Times New Roman"/>
        <family val="1"/>
      </rPr>
      <t>moins</t>
    </r>
  </si>
  <si>
    <r>
      <t xml:space="preserve">Indemnité entretien </t>
    </r>
    <r>
      <rPr>
        <sz val="8"/>
        <rFont val="Times New Roman"/>
        <family val="1"/>
      </rPr>
      <t>Journées de 9 heures ou plus</t>
    </r>
  </si>
  <si>
    <r>
      <t xml:space="preserve">Indemnité entretien </t>
    </r>
    <r>
      <rPr>
        <sz val="8"/>
        <rFont val="Times New Roman"/>
        <family val="1"/>
      </rPr>
      <t>à partir de la 10ème heure</t>
    </r>
  </si>
  <si>
    <t>POUR LA DECLARATION   PAJEMPLOI</t>
  </si>
  <si>
    <t>Indemnité de rupture</t>
  </si>
  <si>
    <t>Autres</t>
  </si>
  <si>
    <t>Commentaires du mois</t>
  </si>
  <si>
    <t>Date paiement</t>
  </si>
  <si>
    <t>Signature de l'employeur</t>
  </si>
  <si>
    <t>Banque</t>
  </si>
  <si>
    <t>N°chèque ou virement</t>
  </si>
  <si>
    <t>CONGES PAYES</t>
  </si>
  <si>
    <r>
      <t xml:space="preserve">Nb de </t>
    </r>
    <r>
      <rPr>
        <u val="single"/>
        <sz val="9"/>
        <color indexed="8"/>
        <rFont val="Times New Roman"/>
        <family val="1"/>
      </rPr>
      <t>mois</t>
    </r>
    <r>
      <rPr>
        <sz val="9"/>
        <color indexed="8"/>
        <rFont val="Times New Roman"/>
        <family val="1"/>
      </rPr>
      <t xml:space="preserve"> travaillés</t>
    </r>
  </si>
  <si>
    <t>Jours enfants</t>
  </si>
  <si>
    <t>Total jrs ouvrables acquis</t>
  </si>
  <si>
    <t>Nb de jrs pris</t>
  </si>
  <si>
    <t>SOLDE</t>
  </si>
  <si>
    <r>
      <t xml:space="preserve">Nb de </t>
    </r>
    <r>
      <rPr>
        <b/>
        <u val="single"/>
        <sz val="8"/>
        <color indexed="30"/>
        <rFont val="Times New Roman"/>
        <family val="1"/>
      </rPr>
      <t>s</t>
    </r>
    <r>
      <rPr>
        <u val="single"/>
        <sz val="8"/>
        <color indexed="30"/>
        <rFont val="Times New Roman"/>
        <family val="1"/>
      </rPr>
      <t>emaines</t>
    </r>
    <r>
      <rPr>
        <sz val="8"/>
        <color indexed="30"/>
        <rFont val="Times New Roman"/>
        <family val="1"/>
      </rPr>
      <t xml:space="preserve"> travaillées</t>
    </r>
  </si>
  <si>
    <t>- 15 ans</t>
  </si>
  <si>
    <t>Dans votre intérêt et pour vous aider à faire valoir vos droits, conservez votre bulletin de salaire sans limitation de durée</t>
  </si>
  <si>
    <t>Salariales</t>
  </si>
  <si>
    <t>Patronales</t>
  </si>
  <si>
    <t>Base 98,25 % du salaire brut</t>
  </si>
  <si>
    <t>Indemnités d'entretien</t>
  </si>
  <si>
    <t>COEFFICIENT MULTIPLICATEUR brut --&gt; net</t>
  </si>
  <si>
    <t>Année</t>
  </si>
  <si>
    <t xml:space="preserve">TAUX DE CHARGES </t>
  </si>
  <si>
    <t>Janvier</t>
  </si>
  <si>
    <r>
      <t xml:space="preserve">Indemnité de congés payés </t>
    </r>
    <r>
      <rPr>
        <sz val="8"/>
        <rFont val="Times New Roman"/>
        <family val="1"/>
      </rPr>
      <t>pendant le contrat</t>
    </r>
  </si>
  <si>
    <r>
      <t xml:space="preserve">Indemnité compensatrice de congés payés  - ICCP - </t>
    </r>
    <r>
      <rPr>
        <sz val="8"/>
        <rFont val="Times New Roman"/>
        <family val="1"/>
      </rPr>
      <t>Uniquement à la rupture du contrat</t>
    </r>
  </si>
  <si>
    <t>MENSUEL</t>
  </si>
  <si>
    <t xml:space="preserve">Net imposable </t>
  </si>
  <si>
    <t>H. sup</t>
  </si>
  <si>
    <t>H. contrac</t>
  </si>
  <si>
    <t>IE + IN + IK</t>
  </si>
  <si>
    <r>
      <rPr>
        <sz val="8"/>
        <rFont val="Times New Roman"/>
        <family val="1"/>
      </rPr>
      <t>IK</t>
    </r>
    <r>
      <rPr>
        <sz val="10"/>
        <rFont val="Times New Roman"/>
        <family val="1"/>
      </rPr>
      <t xml:space="preserve"> - Indemnité kilométrique</t>
    </r>
  </si>
  <si>
    <r>
      <t xml:space="preserve">Indemnités </t>
    </r>
    <r>
      <rPr>
        <b/>
        <sz val="8"/>
        <rFont val="Times New Roman"/>
        <family val="1"/>
      </rPr>
      <t xml:space="preserve"> </t>
    </r>
  </si>
  <si>
    <t>OUI</t>
  </si>
  <si>
    <t>NON</t>
  </si>
  <si>
    <t>A REMPLIR OBLIGATOIREMENT</t>
  </si>
  <si>
    <t>CDD à terme imprécis</t>
  </si>
  <si>
    <t>CSG + CRDS non déductible sur le salaire de base</t>
  </si>
  <si>
    <t>CSG déductible sur le salaire de base</t>
  </si>
  <si>
    <r>
      <t xml:space="preserve">Nombre de </t>
    </r>
    <r>
      <rPr>
        <u val="single"/>
        <sz val="9"/>
        <rFont val="Times New Roman"/>
        <family val="1"/>
      </rPr>
      <t>jours d'activité</t>
    </r>
    <r>
      <rPr>
        <sz val="9"/>
        <rFont val="Times New Roman"/>
        <family val="1"/>
      </rPr>
      <t xml:space="preserve"> à déclarer à pajemploi </t>
    </r>
  </si>
  <si>
    <r>
      <t xml:space="preserve">FNAL  </t>
    </r>
    <r>
      <rPr>
        <sz val="8"/>
        <color indexed="8"/>
        <rFont val="Times New Roman"/>
        <family val="1"/>
      </rPr>
      <t>Fond national d'aide au logement</t>
    </r>
  </si>
  <si>
    <t>Assurance chômage</t>
  </si>
  <si>
    <t>MONTANT NET A PAYER</t>
  </si>
  <si>
    <r>
      <rPr>
        <sz val="8"/>
        <rFont val="Times New Roman"/>
        <family val="1"/>
      </rPr>
      <t>IE</t>
    </r>
    <r>
      <rPr>
        <sz val="10"/>
        <rFont val="Times New Roman"/>
        <family val="1"/>
      </rPr>
      <t xml:space="preserve"> - </t>
    </r>
    <r>
      <rPr>
        <sz val="9"/>
        <rFont val="Times New Roman"/>
        <family val="1"/>
      </rPr>
      <t>Indemnité entretien négociée au contrat (par jour)</t>
    </r>
  </si>
  <si>
    <r>
      <rPr>
        <sz val="9"/>
        <rFont val="Times New Roman"/>
        <family val="1"/>
      </rPr>
      <t xml:space="preserve">Indemnité entretien </t>
    </r>
    <r>
      <rPr>
        <sz val="8"/>
        <rFont val="Times New Roman"/>
        <family val="1"/>
      </rPr>
      <t>des hrs cplt et sup non mensualisées</t>
    </r>
  </si>
  <si>
    <r>
      <rPr>
        <sz val="8"/>
        <rFont val="Times New Roman"/>
        <family val="1"/>
      </rPr>
      <t>IN</t>
    </r>
    <r>
      <rPr>
        <sz val="10"/>
        <rFont val="Times New Roman"/>
        <family val="1"/>
      </rPr>
      <t xml:space="preserve"> - Indemnité de repas</t>
    </r>
  </si>
  <si>
    <t>Convention Collective des assistants maternels du particulier employeur  -  code NAF 8891.A</t>
  </si>
  <si>
    <t>Service des URSSAF - Centre national  Pajemploi - 43013 Le PUY en VELAY cedex</t>
  </si>
  <si>
    <t>Assistant(e) maternel(le) Agréé(e)</t>
  </si>
  <si>
    <t>Heures normales par semaine</t>
  </si>
  <si>
    <r>
      <t xml:space="preserve">Mensualisation </t>
    </r>
    <r>
      <rPr>
        <sz val="9"/>
        <rFont val="Times New Roman"/>
        <family val="1"/>
      </rPr>
      <t>(max 45h/semaine)</t>
    </r>
  </si>
  <si>
    <t>Heures supplémentaires par semaine</t>
  </si>
  <si>
    <t>Heures supplémentaires mensualisées</t>
  </si>
  <si>
    <t>L+M+N</t>
  </si>
  <si>
    <t>(L+M+N)&lt;8</t>
  </si>
  <si>
    <r>
      <t xml:space="preserve">JOURS &amp; HEURES D'ACCUEIL </t>
    </r>
    <r>
      <rPr>
        <b/>
        <sz val="8"/>
        <rFont val="Times New Roman"/>
        <family val="1"/>
      </rPr>
      <t>(IRPP)</t>
    </r>
  </si>
  <si>
    <r>
      <t xml:space="preserve">Nombre de jours de </t>
    </r>
    <r>
      <rPr>
        <b/>
        <sz val="10"/>
        <rFont val="Times New Roman"/>
        <family val="1"/>
      </rPr>
      <t>8 heures ou plus</t>
    </r>
    <r>
      <rPr>
        <sz val="10"/>
        <rFont val="Times New Roman"/>
        <family val="1"/>
      </rPr>
      <t xml:space="preserve"> d'activité</t>
    </r>
  </si>
  <si>
    <t xml:space="preserve">CUMUL ANNUEL </t>
  </si>
  <si>
    <t>Net imposable</t>
  </si>
  <si>
    <t>IE +IN + IK</t>
  </si>
  <si>
    <r>
      <t xml:space="preserve">CONGES PAYES pour FP de </t>
    </r>
    <r>
      <rPr>
        <sz val="11"/>
        <color indexed="10"/>
        <rFont val="Calibri"/>
        <family val="2"/>
      </rPr>
      <t>JANVIER à MAI</t>
    </r>
  </si>
  <si>
    <t>Le salarié bénéficie-t-il du régime Haut Rhin, Bas Rhin, Moselle ?</t>
  </si>
  <si>
    <t>01/06/2018 au</t>
  </si>
  <si>
    <t>Contribution Solidarité Autonomie</t>
  </si>
  <si>
    <t>Formation professionnelle</t>
  </si>
  <si>
    <t>Prévoyance</t>
  </si>
  <si>
    <t>Contribution au dialogue social</t>
  </si>
  <si>
    <t>Sécurité sociale (maladie, maternité, invalidité, dècès,</t>
  </si>
  <si>
    <t>vieillesse, allocations familiales, accidents du travail</t>
  </si>
  <si>
    <t xml:space="preserve">Total </t>
  </si>
  <si>
    <t>Total cotisations sociales</t>
  </si>
  <si>
    <r>
      <t xml:space="preserve">Heures </t>
    </r>
    <r>
      <rPr>
        <b/>
        <sz val="11"/>
        <rFont val="Times New Roman"/>
        <family val="1"/>
      </rPr>
      <t>contractuelles</t>
    </r>
    <r>
      <rPr>
        <sz val="11"/>
        <rFont val="Times New Roman"/>
        <family val="1"/>
      </rPr>
      <t xml:space="preserve"> rémunérées du  mois</t>
    </r>
  </si>
  <si>
    <r>
      <t xml:space="preserve">Cumuls des heures des journées inférieures à </t>
    </r>
    <r>
      <rPr>
        <b/>
        <sz val="10"/>
        <color indexed="8"/>
        <rFont val="Times New Roman"/>
        <family val="1"/>
      </rPr>
      <t>8 heures</t>
    </r>
    <r>
      <rPr>
        <sz val="10"/>
        <color indexed="8"/>
        <rFont val="Times New Roman"/>
        <family val="1"/>
      </rPr>
      <t xml:space="preserve"> d'activité</t>
    </r>
  </si>
  <si>
    <t>UNSA-PROASSMAT</t>
  </si>
  <si>
    <t>Aucun droit n'ayant été cédé, ce fichier est la propriété de Céline SCHAAR</t>
  </si>
  <si>
    <t>Retraite complémentaire + CEG (contribution d'équilibre temporaire)</t>
  </si>
  <si>
    <t>01/06/2019 au</t>
  </si>
  <si>
    <t>31/05/2020 (N)</t>
  </si>
  <si>
    <t>31/05/2019 (N-1)</t>
  </si>
  <si>
    <t>Réduction cotisation sur HC/HM</t>
  </si>
  <si>
    <t>V1.00_26-06-19</t>
  </si>
  <si>
    <r>
      <t xml:space="preserve">CONGES PAYES pour FP de </t>
    </r>
    <r>
      <rPr>
        <b/>
        <sz val="11"/>
        <rFont val="Calibri"/>
        <family val="2"/>
      </rPr>
      <t>JUIN</t>
    </r>
    <r>
      <rPr>
        <sz val="11"/>
        <rFont val="Calibri"/>
        <family val="2"/>
      </rPr>
      <t xml:space="preserve"> à </t>
    </r>
    <r>
      <rPr>
        <b/>
        <sz val="11"/>
        <rFont val="Calibri"/>
        <family val="2"/>
      </rPr>
      <t>DECEMBRE</t>
    </r>
  </si>
  <si>
    <t>01/06/2020 au</t>
  </si>
  <si>
    <t>31/05/2021 (N)</t>
  </si>
  <si>
    <t>31/05/2020 (N-1)</t>
  </si>
  <si>
    <t>Imposition à la source</t>
  </si>
  <si>
    <t>Base :</t>
  </si>
  <si>
    <t>Taux :</t>
  </si>
  <si>
    <t>Montant :</t>
  </si>
  <si>
    <t>V 1-0-1</t>
  </si>
  <si>
    <t>Déblocage de la zone taux PAS qui ne pouvait être saisie</t>
  </si>
  <si>
    <t>V 1-0-2</t>
  </si>
  <si>
    <t>Cadrage / Formatage zone commentaire</t>
  </si>
  <si>
    <t>V 1-0</t>
  </si>
  <si>
    <t>Mise en place PAS</t>
  </si>
  <si>
    <t>Mise à jour Formule PAS/NET par Liliane</t>
  </si>
  <si>
    <t>V 1-0-3</t>
  </si>
  <si>
    <t>Souligement des dimanches dans le tableau d'heures</t>
  </si>
  <si>
    <t>IN - Indemnité de repas fourni par les parents</t>
  </si>
  <si>
    <t>Affichage automatique des 29/30/31 du mois selon le mois saisi</t>
  </si>
  <si>
    <t>Total des indemnités à régler :</t>
  </si>
  <si>
    <t>V 1-0-4</t>
  </si>
  <si>
    <t>Feuille données : mise à jour indemnités</t>
  </si>
  <si>
    <t>Zone taux PAS mise en rose (zone saisissable)</t>
  </si>
  <si>
    <t>Ajout 3 notes sur zones PAS</t>
  </si>
  <si>
    <t>Modifications contenu notes Indemnités repas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</si>
</sst>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mm/yy;@"/>
    <numFmt numFmtId="175" formatCode="0&quot; s&quot;"/>
    <numFmt numFmtId="176" formatCode="0.00&quot; hrs&quot;"/>
    <numFmt numFmtId="177" formatCode="_-* #,##0.00\ [$€-40C]_-;\-* #,##0.00\ [$€-40C]_-;_-* &quot;-&quot;??\ [$€-40C]_-;_-@_-"/>
    <numFmt numFmtId="178" formatCode="#,##0.00\ [$€-40C];[Red]\-#,##0.00\ [$€-40C]"/>
    <numFmt numFmtId="179" formatCode="#,##0.00\ [$€-40C];\-#,##0.00\ [$€-40C]"/>
    <numFmt numFmtId="180" formatCode="#,##0.00\ &quot;€&quot;"/>
    <numFmt numFmtId="181" formatCode="0.000%"/>
    <numFmt numFmtId="182" formatCode="_-* #,##0.00\ [$€-40C]_-;\-* #,##0.00\ [$€-40C]_-;_-* &quot;-&quot;???\ [$€-40C]_-;_-@_-"/>
    <numFmt numFmtId="183" formatCode="0.00&quot; jrs&quot;"/>
    <numFmt numFmtId="184" formatCode="#,##0.0000\ &quot;€&quot;"/>
    <numFmt numFmtId="185" formatCode="0.00&quot; hrs/jrs&quot;"/>
    <numFmt numFmtId="186" formatCode="0&quot; jrs&quot;"/>
    <numFmt numFmtId="187" formatCode="0&quot; kms&quot;"/>
    <numFmt numFmtId="188" formatCode="0&quot; semaines&quot;"/>
    <numFmt numFmtId="189" formatCode="0.0000"/>
    <numFmt numFmtId="190" formatCode="0.00&quot;jrs&quot;"/>
    <numFmt numFmtId="191" formatCode="00000"/>
    <numFmt numFmtId="192" formatCode="0.0000&quot; hrs&quot;"/>
    <numFmt numFmtId="193" formatCode="[$-40C]dddd\ d\ mmmm\ yyyy"/>
    <numFmt numFmtId="194" formatCode="#,##0.0\ &quot;€&quot;"/>
    <numFmt numFmtId="195" formatCode="#,##0.000\ &quot;€&quot;"/>
    <numFmt numFmtId="196" formatCode="[$-40C]d\-mmm\-yy;@"/>
    <numFmt numFmtId="197" formatCode="mmmm"/>
    <numFmt numFmtId="198" formatCode="#,##0.00\ _€"/>
  </numFmts>
  <fonts count="114">
    <font>
      <sz val="11"/>
      <color theme="1"/>
      <name val="Calibri"/>
      <family val="2"/>
    </font>
    <font>
      <sz val="11"/>
      <color indexed="8"/>
      <name val="Calibri"/>
      <family val="2"/>
    </font>
    <font>
      <b/>
      <sz val="10"/>
      <name val="Times New Roman"/>
      <family val="1"/>
    </font>
    <font>
      <sz val="10"/>
      <name val="Arial"/>
      <family val="2"/>
    </font>
    <font>
      <sz val="8"/>
      <name val="Times New Roman"/>
      <family val="1"/>
    </font>
    <font>
      <sz val="10"/>
      <name val="Times New Roman"/>
      <family val="1"/>
    </font>
    <font>
      <u val="single"/>
      <sz val="9"/>
      <name val="Times New Roman"/>
      <family val="1"/>
    </font>
    <font>
      <b/>
      <sz val="11"/>
      <name val="Times New Roman"/>
      <family val="1"/>
    </font>
    <font>
      <sz val="11"/>
      <name val="Times New Roman"/>
      <family val="1"/>
    </font>
    <font>
      <b/>
      <sz val="12"/>
      <name val="Times New Roman"/>
      <family val="1"/>
    </font>
    <font>
      <u val="single"/>
      <sz val="8"/>
      <name val="Times New Roman"/>
      <family val="1"/>
    </font>
    <font>
      <u val="single"/>
      <sz val="9"/>
      <color indexed="8"/>
      <name val="Times New Roman"/>
      <family val="1"/>
    </font>
    <font>
      <sz val="9"/>
      <color indexed="8"/>
      <name val="Times New Roman"/>
      <family val="1"/>
    </font>
    <font>
      <b/>
      <u val="single"/>
      <sz val="8"/>
      <color indexed="30"/>
      <name val="Times New Roman"/>
      <family val="1"/>
    </font>
    <font>
      <u val="single"/>
      <sz val="8"/>
      <color indexed="30"/>
      <name val="Times New Roman"/>
      <family val="1"/>
    </font>
    <font>
      <sz val="8"/>
      <color indexed="30"/>
      <name val="Times New Roman"/>
      <family val="1"/>
    </font>
    <font>
      <sz val="8"/>
      <name val="Tahoma"/>
      <family val="2"/>
    </font>
    <font>
      <sz val="9"/>
      <name val="Tahoma"/>
      <family val="2"/>
    </font>
    <font>
      <b/>
      <u val="single"/>
      <sz val="8"/>
      <name val="Tahoma"/>
      <family val="2"/>
    </font>
    <font>
      <b/>
      <sz val="8"/>
      <name val="Tahoma"/>
      <family val="2"/>
    </font>
    <font>
      <b/>
      <sz val="9"/>
      <color indexed="10"/>
      <name val="Tahoma"/>
      <family val="2"/>
    </font>
    <font>
      <b/>
      <u val="single"/>
      <sz val="9"/>
      <color indexed="10"/>
      <name val="Tahoma"/>
      <family val="2"/>
    </font>
    <font>
      <u val="single"/>
      <sz val="9"/>
      <name val="Tahoma"/>
      <family val="2"/>
    </font>
    <font>
      <b/>
      <sz val="9"/>
      <name val="Tahoma"/>
      <family val="2"/>
    </font>
    <font>
      <sz val="9"/>
      <color indexed="10"/>
      <name val="Tahoma"/>
      <family val="2"/>
    </font>
    <font>
      <u val="single"/>
      <sz val="8"/>
      <name val="Tahoma"/>
      <family val="2"/>
    </font>
    <font>
      <sz val="9"/>
      <name val="Arial"/>
      <family val="2"/>
    </font>
    <font>
      <sz val="9"/>
      <name val="Times New Roman"/>
      <family val="1"/>
    </font>
    <font>
      <sz val="10"/>
      <name val="Tahoma"/>
      <family val="2"/>
    </font>
    <font>
      <b/>
      <sz val="8"/>
      <name val="Times New Roman"/>
      <family val="1"/>
    </font>
    <font>
      <u val="single"/>
      <sz val="10"/>
      <name val="Tahoma"/>
      <family val="2"/>
    </font>
    <font>
      <u val="single"/>
      <sz val="9"/>
      <color indexed="10"/>
      <name val="Tahoma"/>
      <family val="2"/>
    </font>
    <font>
      <b/>
      <sz val="9"/>
      <name val="Times New Roman"/>
      <family val="1"/>
    </font>
    <font>
      <sz val="8"/>
      <color indexed="8"/>
      <name val="Times New Roman"/>
      <family val="1"/>
    </font>
    <font>
      <sz val="8"/>
      <color indexed="48"/>
      <name val="Tahoma"/>
      <family val="2"/>
    </font>
    <font>
      <b/>
      <u val="single"/>
      <sz val="10"/>
      <name val="Tahoma"/>
      <family val="2"/>
    </font>
    <font>
      <i/>
      <sz val="10"/>
      <name val="Tahoma"/>
      <family val="2"/>
    </font>
    <font>
      <sz val="11"/>
      <color indexed="10"/>
      <name val="Calibri"/>
      <family val="2"/>
    </font>
    <font>
      <sz val="8"/>
      <color indexed="10"/>
      <name val="Tahoma"/>
      <family val="2"/>
    </font>
    <font>
      <sz val="10"/>
      <color indexed="8"/>
      <name val="Times New Roman"/>
      <family val="1"/>
    </font>
    <font>
      <b/>
      <sz val="10"/>
      <color indexed="8"/>
      <name val="Times New Roman"/>
      <family val="1"/>
    </font>
    <font>
      <b/>
      <sz val="7"/>
      <name val="Times New Roman"/>
      <family val="1"/>
    </font>
    <font>
      <sz val="11"/>
      <name val="Calibri"/>
      <family val="2"/>
    </font>
    <font>
      <b/>
      <sz val="11"/>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63"/>
      <name val="Cambria"/>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9"/>
      <color indexed="8"/>
      <name val="Times New Roman"/>
      <family val="1"/>
    </font>
    <font>
      <b/>
      <sz val="14"/>
      <color indexed="8"/>
      <name val="Calibri"/>
      <family val="2"/>
    </font>
    <font>
      <sz val="10"/>
      <color indexed="8"/>
      <name val="Calibri"/>
      <family val="2"/>
    </font>
    <font>
      <b/>
      <sz val="14"/>
      <color indexed="8"/>
      <name val="Times New Roman"/>
      <family val="1"/>
    </font>
    <font>
      <b/>
      <sz val="10"/>
      <color indexed="9"/>
      <name val="Times New Roman"/>
      <family val="1"/>
    </font>
    <font>
      <sz val="10"/>
      <color indexed="9"/>
      <name val="Times New Roman"/>
      <family val="1"/>
    </font>
    <font>
      <sz val="7"/>
      <color indexed="8"/>
      <name val="Times New Roman"/>
      <family val="1"/>
    </font>
    <font>
      <b/>
      <sz val="14"/>
      <color indexed="10"/>
      <name val="Calibri"/>
      <family val="2"/>
    </font>
    <font>
      <b/>
      <sz val="14"/>
      <color indexed="25"/>
      <name val="Calibri"/>
      <family val="2"/>
    </font>
    <font>
      <b/>
      <sz val="10"/>
      <color indexed="10"/>
      <name val="Times New Roman"/>
      <family val="1"/>
    </font>
    <font>
      <b/>
      <sz val="9"/>
      <color indexed="9"/>
      <name val="Times New Roman"/>
      <family val="1"/>
    </font>
    <font>
      <b/>
      <sz val="9"/>
      <color indexed="8"/>
      <name val="Calibri"/>
      <family val="2"/>
    </font>
    <font>
      <sz val="10"/>
      <color indexed="8"/>
      <name val="Tahoma"/>
      <family val="2"/>
    </font>
    <font>
      <b/>
      <sz val="20"/>
      <color indexed="8"/>
      <name val="Times New Roman"/>
      <family val="1"/>
    </font>
    <font>
      <b/>
      <sz val="20"/>
      <color indexed="8"/>
      <name val="Calibri"/>
      <family val="2"/>
    </font>
    <font>
      <b/>
      <sz val="11"/>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Times New Roman"/>
      <family val="1"/>
    </font>
    <font>
      <sz val="9"/>
      <color theme="1"/>
      <name val="Times New Roman"/>
      <family val="1"/>
    </font>
    <font>
      <b/>
      <sz val="9"/>
      <color theme="1"/>
      <name val="Times New Roman"/>
      <family val="1"/>
    </font>
    <font>
      <sz val="8"/>
      <color rgb="FF0070C0"/>
      <name val="Times New Roman"/>
      <family val="1"/>
    </font>
    <font>
      <b/>
      <sz val="14"/>
      <color theme="1"/>
      <name val="Calibri"/>
      <family val="2"/>
    </font>
    <font>
      <sz val="10"/>
      <color theme="1"/>
      <name val="Calibri"/>
      <family val="2"/>
    </font>
    <font>
      <b/>
      <sz val="14"/>
      <color theme="1"/>
      <name val="Times New Roman"/>
      <family val="1"/>
    </font>
    <font>
      <sz val="8"/>
      <color theme="1"/>
      <name val="Times New Roman"/>
      <family val="1"/>
    </font>
    <font>
      <b/>
      <sz val="10"/>
      <color theme="0"/>
      <name val="Times New Roman"/>
      <family val="1"/>
    </font>
    <font>
      <sz val="10"/>
      <color theme="0"/>
      <name val="Times New Roman"/>
      <family val="1"/>
    </font>
    <font>
      <b/>
      <sz val="10"/>
      <color theme="1"/>
      <name val="Times New Roman"/>
      <family val="1"/>
    </font>
    <font>
      <sz val="7"/>
      <color theme="1"/>
      <name val="Times New Roman"/>
      <family val="1"/>
    </font>
    <font>
      <b/>
      <sz val="14"/>
      <color rgb="FFFF0000"/>
      <name val="Calibri"/>
      <family val="2"/>
    </font>
    <font>
      <sz val="10"/>
      <color theme="1"/>
      <name val="Tahoma"/>
      <family val="2"/>
    </font>
    <font>
      <b/>
      <sz val="9"/>
      <color theme="0"/>
      <name val="Times New Roman"/>
      <family val="1"/>
    </font>
    <font>
      <b/>
      <sz val="9"/>
      <color theme="1"/>
      <name val="Calibri"/>
      <family val="2"/>
    </font>
    <font>
      <b/>
      <sz val="10"/>
      <color rgb="FFFF0000"/>
      <name val="Times New Roman"/>
      <family val="1"/>
    </font>
    <font>
      <b/>
      <sz val="14"/>
      <color theme="5" tint="-0.24997000396251678"/>
      <name val="Calibri"/>
      <family val="2"/>
    </font>
    <font>
      <b/>
      <sz val="12"/>
      <color theme="1"/>
      <name val="Times New Roman"/>
      <family val="1"/>
    </font>
    <font>
      <b/>
      <sz val="11"/>
      <color theme="1"/>
      <name val="Times New Roman"/>
      <family val="1"/>
    </font>
    <font>
      <b/>
      <sz val="20"/>
      <color theme="1"/>
      <name val="Times New Roman"/>
      <family val="1"/>
    </font>
    <font>
      <b/>
      <sz val="20"/>
      <color theme="1"/>
      <name val="Calibri"/>
      <family val="2"/>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gradientFill type="path">
        <stop position="0">
          <color rgb="FFC830CC"/>
        </stop>
        <stop position="1">
          <color rgb="FFF4D3F5"/>
        </stop>
      </gradientFill>
    </fill>
    <fill>
      <patternFill patternType="solid">
        <fgColor rgb="FFF4D3F5"/>
        <bgColor indexed="64"/>
      </patternFill>
    </fill>
    <fill>
      <patternFill patternType="solid">
        <fgColor rgb="FFEAABEB"/>
        <bgColor indexed="64"/>
      </patternFill>
    </fill>
    <fill>
      <patternFill patternType="solid">
        <fgColor rgb="FFCFC6F2"/>
        <bgColor indexed="64"/>
      </patternFill>
    </fill>
    <fill>
      <patternFill patternType="solid">
        <fgColor rgb="FFE7E1F9"/>
        <bgColor indexed="64"/>
      </pattern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patternFill patternType="solid">
        <fgColor theme="0"/>
        <bgColor indexed="64"/>
      </pattern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theme="5"/>
        </stop>
        <stop position="1">
          <color theme="8" tint="0.8000100255012512"/>
        </stop>
      </gradientFill>
    </fill>
    <fill>
      <gradientFill type="path">
        <stop position="0">
          <color theme="5"/>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patternFill patternType="solid">
        <fgColor rgb="FFFF0000"/>
        <bgColor indexed="64"/>
      </pattern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style="thin"/>
    </border>
    <border>
      <left style="thin"/>
      <right style="thin"/>
      <top/>
      <bottom/>
    </border>
    <border>
      <left style="thin"/>
      <right/>
      <top/>
      <bottom/>
    </border>
    <border>
      <left style="thin"/>
      <right style="thin"/>
      <top/>
      <bottom style="thin"/>
    </border>
    <border>
      <left style="thin"/>
      <right/>
      <top style="thin"/>
      <bottom/>
    </border>
    <border>
      <left/>
      <right/>
      <top style="thin"/>
      <bottom/>
    </border>
    <border>
      <left/>
      <right/>
      <top/>
      <bottom style="thin"/>
    </border>
    <border>
      <left style="thin"/>
      <right style="thin"/>
      <top style="thin"/>
      <bottom/>
    </border>
    <border>
      <left/>
      <right style="thin"/>
      <top style="thin"/>
      <bottom/>
    </border>
    <border>
      <left/>
      <right style="thin"/>
      <top/>
      <bottom/>
    </border>
    <border>
      <left style="thin"/>
      <right/>
      <top/>
      <bottom style="thin"/>
    </border>
    <border>
      <left style="thin"/>
      <right style="thin"/>
      <top style="thin"/>
      <bottom style="thin"/>
    </border>
    <border>
      <left style="thin"/>
      <right/>
      <top style="thin"/>
      <bottom style="thin"/>
    </border>
    <border>
      <left style="thin">
        <color theme="0"/>
      </left>
      <right style="thin">
        <color theme="0"/>
      </right>
      <top style="thin"/>
      <bottom style="thin"/>
    </border>
    <border>
      <left/>
      <right style="thin"/>
      <top style="thin"/>
      <bottom style="thin"/>
    </border>
    <border>
      <left style="thin">
        <color theme="0"/>
      </left>
      <right style="thin">
        <color theme="0"/>
      </right>
      <top style="thin"/>
      <bottom/>
    </border>
    <border>
      <left style="thin">
        <color theme="0"/>
      </left>
      <right style="thin">
        <color theme="0"/>
      </right>
      <top/>
      <bottom/>
    </border>
    <border>
      <left style="thin">
        <color theme="0"/>
      </left>
      <right>
        <color indexed="63"/>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color indexed="63"/>
      </left>
      <right>
        <color indexed="63"/>
      </right>
      <top>
        <color indexed="63"/>
      </top>
      <bottom style="thin">
        <color theme="0"/>
      </bottom>
    </border>
    <border>
      <left style="thin">
        <color theme="0"/>
      </left>
      <right style="thin">
        <color theme="0"/>
      </right>
      <top/>
      <bottom style="thin"/>
    </border>
    <border>
      <left style="thin">
        <color theme="0"/>
      </left>
      <right>
        <color indexed="63"/>
      </right>
      <top style="thin"/>
      <bottom style="thin">
        <color theme="0"/>
      </bottom>
    </border>
    <border>
      <left style="thin">
        <color theme="0"/>
      </left>
      <right>
        <color indexed="63"/>
      </right>
      <top>
        <color indexed="63"/>
      </top>
      <bottom style="thin">
        <color theme="0"/>
      </bottom>
    </border>
    <border>
      <left style="thin">
        <color theme="0"/>
      </left>
      <right style="thin"/>
      <top>
        <color indexed="63"/>
      </top>
      <bottom style="thin">
        <color theme="0"/>
      </bottom>
    </border>
    <border>
      <left style="thin">
        <color theme="0"/>
      </left>
      <right style="thin"/>
      <top/>
      <bottom>
        <color indexed="63"/>
      </bottom>
    </border>
    <border>
      <left style="thin">
        <color theme="0"/>
      </left>
      <right>
        <color indexed="63"/>
      </right>
      <top style="thin"/>
      <bottom style="thin"/>
    </border>
    <border>
      <left style="thin">
        <color theme="0"/>
      </left>
      <right style="thin"/>
      <top style="thin"/>
      <bottom style="thin"/>
    </border>
    <border>
      <left/>
      <right style="thin"/>
      <top style="thin">
        <color theme="0"/>
      </top>
      <bottom/>
    </border>
    <border>
      <left>
        <color indexed="63"/>
      </left>
      <right style="thin"/>
      <top/>
      <bottom style="thin">
        <color theme="0"/>
      </bottom>
    </border>
    <border>
      <left/>
      <right/>
      <top style="thin"/>
      <bottom style="thin"/>
    </border>
    <border>
      <left style="thin"/>
      <right/>
      <top style="medium"/>
      <bottom/>
    </border>
    <border>
      <left/>
      <right style="thin"/>
      <top style="medium"/>
      <bottom/>
    </border>
    <border>
      <left style="thin">
        <color theme="0"/>
      </left>
      <right style="thin"/>
      <top style="thin">
        <color theme="0"/>
      </top>
      <bottom/>
    </border>
    <border>
      <left style="thin">
        <color theme="0"/>
      </left>
      <right style="thin"/>
      <top/>
      <bottom style="thin"/>
    </border>
    <border>
      <left style="thin"/>
      <right>
        <color indexed="63"/>
      </right>
      <top style="thin"/>
      <bottom style="thin">
        <color theme="0"/>
      </bottom>
    </border>
    <border>
      <left/>
      <right/>
      <top style="thin"/>
      <bottom style="thin">
        <color theme="0"/>
      </bottom>
    </border>
    <border>
      <left/>
      <right style="thin">
        <color theme="0"/>
      </right>
      <top style="thin"/>
      <bottom style="thin">
        <color theme="0"/>
      </bottom>
    </border>
    <border>
      <left style="thin"/>
      <right/>
      <top>
        <color indexed="63"/>
      </top>
      <bottom style="thin">
        <color theme="0"/>
      </bottom>
    </border>
    <border>
      <left style="thin"/>
      <right/>
      <top style="thin">
        <color theme="0"/>
      </top>
      <bottom>
        <color indexed="63"/>
      </bottom>
    </border>
    <border>
      <left/>
      <right/>
      <top style="thin">
        <color theme="0"/>
      </top>
      <bottom>
        <color indexed="63"/>
      </bottom>
    </border>
    <border>
      <left/>
      <right style="thin"/>
      <top style="thin"/>
      <bottom style="thin">
        <color theme="0"/>
      </bottom>
    </border>
    <border>
      <left style="thin"/>
      <right/>
      <top style="thin">
        <color theme="0"/>
      </top>
      <bottom style="thin">
        <color theme="0"/>
      </bottom>
    </border>
    <border>
      <left/>
      <right/>
      <top style="thin">
        <color theme="0"/>
      </top>
      <bottom style="thin">
        <color theme="0"/>
      </bottom>
    </border>
    <border>
      <left style="thin"/>
      <right style="thin"/>
      <top style="thin">
        <color theme="0"/>
      </top>
      <bottom style="thin"/>
    </border>
    <border>
      <left style="thin"/>
      <right>
        <color indexed="63"/>
      </right>
      <top style="thin">
        <color theme="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79" fillId="27" borderId="1" applyNumberFormat="0" applyAlignment="0" applyProtection="0"/>
    <xf numFmtId="0" fontId="8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482">
    <xf numFmtId="0" fontId="0" fillId="0" borderId="0" xfId="0" applyFont="1" applyAlignment="1">
      <alignment/>
    </xf>
    <xf numFmtId="0" fontId="91" fillId="33" borderId="10" xfId="0" applyFont="1" applyFill="1" applyBorder="1" applyAlignment="1">
      <alignment/>
    </xf>
    <xf numFmtId="176" fontId="5" fillId="0" borderId="11" xfId="49" applyNumberFormat="1" applyFont="1" applyFill="1" applyBorder="1" applyAlignment="1" applyProtection="1">
      <alignment/>
      <protection hidden="1"/>
    </xf>
    <xf numFmtId="176" fontId="5" fillId="33" borderId="11" xfId="49" applyNumberFormat="1" applyFont="1" applyFill="1" applyBorder="1" applyAlignment="1" applyProtection="1">
      <alignment/>
      <protection locked="0"/>
    </xf>
    <xf numFmtId="7" fontId="5" fillId="33" borderId="11" xfId="44" applyNumberFormat="1" applyFont="1" applyFill="1" applyBorder="1" applyAlignment="1" applyProtection="1">
      <alignment/>
      <protection locked="0"/>
    </xf>
    <xf numFmtId="176" fontId="5" fillId="0" borderId="11" xfId="49" applyNumberFormat="1" applyFont="1" applyFill="1" applyBorder="1" applyAlignment="1" applyProtection="1">
      <alignment/>
      <protection/>
    </xf>
    <xf numFmtId="177" fontId="5" fillId="0" borderId="12" xfId="49" applyNumberFormat="1" applyFont="1" applyFill="1" applyBorder="1" applyAlignment="1" applyProtection="1">
      <alignment/>
      <protection hidden="1"/>
    </xf>
    <xf numFmtId="188" fontId="5" fillId="33" borderId="0" xfId="49" applyNumberFormat="1" applyFont="1" applyFill="1" applyBorder="1" applyAlignment="1" applyProtection="1">
      <alignment/>
      <protection locked="0"/>
    </xf>
    <xf numFmtId="183" fontId="5" fillId="33" borderId="0" xfId="49" applyNumberFormat="1" applyFont="1" applyFill="1" applyBorder="1" applyAlignment="1" applyProtection="1">
      <alignment/>
      <protection locked="0"/>
    </xf>
    <xf numFmtId="0" fontId="91" fillId="0" borderId="0" xfId="0" applyFont="1" applyBorder="1" applyAlignment="1" applyProtection="1">
      <alignment horizontal="center"/>
      <protection hidden="1"/>
    </xf>
    <xf numFmtId="0" fontId="91" fillId="33" borderId="0" xfId="0" applyFont="1" applyFill="1" applyBorder="1" applyAlignment="1" applyProtection="1">
      <alignment horizontal="center"/>
      <protection hidden="1"/>
    </xf>
    <xf numFmtId="177" fontId="91" fillId="33" borderId="0" xfId="0" applyNumberFormat="1" applyFont="1" applyFill="1" applyBorder="1" applyAlignment="1" applyProtection="1">
      <alignment/>
      <protection hidden="1"/>
    </xf>
    <xf numFmtId="165" fontId="91" fillId="33" borderId="0" xfId="0" applyNumberFormat="1" applyFont="1" applyFill="1" applyBorder="1" applyAlignment="1" applyProtection="1">
      <alignment/>
      <protection hidden="1"/>
    </xf>
    <xf numFmtId="0" fontId="92" fillId="33" borderId="0" xfId="0" applyFont="1" applyFill="1" applyBorder="1" applyAlignment="1" applyProtection="1">
      <alignment/>
      <protection hidden="1"/>
    </xf>
    <xf numFmtId="0" fontId="92" fillId="33" borderId="13" xfId="0" applyFont="1" applyFill="1" applyBorder="1" applyAlignment="1" applyProtection="1" quotePrefix="1">
      <alignment horizontal="center" vertical="center" wrapText="1"/>
      <protection hidden="1"/>
    </xf>
    <xf numFmtId="0" fontId="93" fillId="33" borderId="0" xfId="0" applyFont="1" applyFill="1" applyBorder="1" applyAlignment="1" applyProtection="1">
      <alignment horizontal="center" vertical="center" wrapText="1"/>
      <protection hidden="1"/>
    </xf>
    <xf numFmtId="0" fontId="94" fillId="33" borderId="0" xfId="0" applyFont="1" applyFill="1" applyBorder="1" applyAlignment="1" applyProtection="1">
      <alignment vertical="center"/>
      <protection hidden="1"/>
    </xf>
    <xf numFmtId="0" fontId="91" fillId="33" borderId="0" xfId="0" applyFont="1" applyFill="1" applyBorder="1" applyAlignment="1" applyProtection="1">
      <alignment vertical="center"/>
      <protection hidden="1"/>
    </xf>
    <xf numFmtId="0" fontId="91" fillId="33" borderId="0" xfId="0" applyFont="1" applyFill="1" applyBorder="1" applyAlignment="1" applyProtection="1">
      <alignment horizontal="center" vertical="center" wrapText="1"/>
      <protection hidden="1"/>
    </xf>
    <xf numFmtId="0" fontId="91" fillId="33" borderId="0" xfId="0" applyFont="1" applyFill="1" applyBorder="1" applyAlignment="1" applyProtection="1">
      <alignment horizontal="center" vertical="center"/>
      <protection hidden="1"/>
    </xf>
    <xf numFmtId="186" fontId="91" fillId="33" borderId="0" xfId="0" applyNumberFormat="1" applyFont="1" applyFill="1" applyBorder="1" applyAlignment="1" applyProtection="1">
      <alignment horizontal="center" vertical="center"/>
      <protection hidden="1"/>
    </xf>
    <xf numFmtId="0" fontId="91" fillId="33" borderId="14" xfId="0" applyFont="1" applyFill="1" applyBorder="1" applyAlignment="1" applyProtection="1">
      <alignment/>
      <protection hidden="1"/>
    </xf>
    <xf numFmtId="0" fontId="91" fillId="33" borderId="15" xfId="0" applyFont="1" applyFill="1" applyBorder="1" applyAlignment="1" applyProtection="1">
      <alignment/>
      <protection hidden="1"/>
    </xf>
    <xf numFmtId="0" fontId="91" fillId="33" borderId="16" xfId="0" applyFont="1" applyFill="1" applyBorder="1" applyAlignment="1" applyProtection="1">
      <alignment/>
      <protection hidden="1"/>
    </xf>
    <xf numFmtId="10" fontId="5" fillId="33" borderId="17" xfId="51" applyNumberFormat="1" applyFont="1" applyFill="1" applyBorder="1" applyAlignment="1" applyProtection="1">
      <alignment/>
      <protection hidden="1"/>
    </xf>
    <xf numFmtId="10" fontId="5" fillId="33" borderId="11" xfId="51" applyNumberFormat="1" applyFont="1" applyFill="1" applyBorder="1" applyAlignment="1" applyProtection="1">
      <alignment/>
      <protection hidden="1"/>
    </xf>
    <xf numFmtId="10" fontId="5" fillId="33" borderId="13" xfId="51" applyNumberFormat="1" applyFont="1" applyFill="1" applyBorder="1" applyAlignment="1" applyProtection="1">
      <alignment/>
      <protection hidden="1"/>
    </xf>
    <xf numFmtId="0" fontId="91" fillId="33" borderId="18" xfId="0" applyFont="1" applyFill="1" applyBorder="1" applyAlignment="1" applyProtection="1">
      <alignment/>
      <protection hidden="1"/>
    </xf>
    <xf numFmtId="0" fontId="91" fillId="33" borderId="19" xfId="0" applyFont="1" applyFill="1" applyBorder="1" applyAlignment="1" applyProtection="1">
      <alignment/>
      <protection hidden="1"/>
    </xf>
    <xf numFmtId="0" fontId="91" fillId="33" borderId="10" xfId="0" applyFont="1" applyFill="1" applyBorder="1" applyAlignment="1" applyProtection="1">
      <alignment/>
      <protection hidden="1"/>
    </xf>
    <xf numFmtId="0" fontId="5" fillId="33" borderId="0" xfId="49" applyFont="1" applyFill="1" applyBorder="1" applyAlignment="1" applyProtection="1">
      <alignment horizontal="center" vertical="center"/>
      <protection hidden="1"/>
    </xf>
    <xf numFmtId="0" fontId="9" fillId="0" borderId="20" xfId="49" applyFont="1" applyFill="1" applyBorder="1" applyAlignment="1" applyProtection="1">
      <alignment horizontal="left" vertical="center"/>
      <protection hidden="1"/>
    </xf>
    <xf numFmtId="0" fontId="9" fillId="0" borderId="16" xfId="49" applyFont="1" applyFill="1" applyBorder="1" applyAlignment="1" applyProtection="1">
      <alignment horizontal="left" vertical="center"/>
      <protection hidden="1"/>
    </xf>
    <xf numFmtId="0" fontId="0" fillId="33" borderId="0" xfId="0" applyFill="1" applyBorder="1" applyAlignment="1">
      <alignment/>
    </xf>
    <xf numFmtId="180" fontId="5" fillId="33" borderId="17" xfId="49" applyNumberFormat="1" applyFont="1" applyFill="1" applyBorder="1" applyAlignment="1" applyProtection="1">
      <alignment/>
      <protection/>
    </xf>
    <xf numFmtId="184" fontId="5" fillId="0" borderId="13" xfId="49" applyNumberFormat="1" applyFont="1" applyFill="1" applyBorder="1" applyAlignment="1" applyProtection="1">
      <alignment/>
      <protection/>
    </xf>
    <xf numFmtId="0" fontId="95" fillId="0" borderId="0" xfId="0" applyFont="1" applyAlignment="1">
      <alignment/>
    </xf>
    <xf numFmtId="0" fontId="89" fillId="0" borderId="0" xfId="0" applyFont="1" applyAlignment="1">
      <alignment/>
    </xf>
    <xf numFmtId="0" fontId="91" fillId="0" borderId="0" xfId="0" applyFont="1" applyAlignment="1">
      <alignment/>
    </xf>
    <xf numFmtId="177" fontId="5" fillId="33" borderId="14" xfId="49" applyNumberFormat="1" applyFont="1" applyFill="1" applyBorder="1" applyAlignment="1" applyProtection="1">
      <alignment/>
      <protection hidden="1"/>
    </xf>
    <xf numFmtId="7" fontId="5" fillId="33" borderId="11" xfId="44" applyNumberFormat="1" applyFont="1" applyFill="1" applyBorder="1" applyAlignment="1" applyProtection="1">
      <alignment/>
      <protection/>
    </xf>
    <xf numFmtId="0" fontId="91" fillId="0" borderId="0" xfId="0" applyFont="1" applyAlignment="1" applyProtection="1">
      <alignment/>
      <protection hidden="1"/>
    </xf>
    <xf numFmtId="176" fontId="5" fillId="33" borderId="11" xfId="49" applyNumberFormat="1" applyFont="1" applyFill="1" applyBorder="1" applyAlignment="1" applyProtection="1">
      <alignment/>
      <protection hidden="1"/>
    </xf>
    <xf numFmtId="49" fontId="5" fillId="33" borderId="15" xfId="49" applyNumberFormat="1" applyFont="1" applyFill="1" applyBorder="1" applyAlignment="1" applyProtection="1">
      <alignment/>
      <protection hidden="1"/>
    </xf>
    <xf numFmtId="176" fontId="5" fillId="33" borderId="0" xfId="49" applyNumberFormat="1" applyFont="1" applyFill="1" applyBorder="1" applyAlignment="1" applyProtection="1">
      <alignment/>
      <protection hidden="1"/>
    </xf>
    <xf numFmtId="7" fontId="5" fillId="33" borderId="11" xfId="44" applyNumberFormat="1" applyFont="1" applyFill="1" applyBorder="1" applyAlignment="1" applyProtection="1">
      <alignment/>
      <protection hidden="1"/>
    </xf>
    <xf numFmtId="177" fontId="5" fillId="33" borderId="12" xfId="49" applyNumberFormat="1" applyFont="1" applyFill="1" applyBorder="1" applyAlignment="1" applyProtection="1">
      <alignment/>
      <protection hidden="1"/>
    </xf>
    <xf numFmtId="178" fontId="5" fillId="33" borderId="12" xfId="49" applyNumberFormat="1" applyFont="1" applyFill="1" applyBorder="1" applyAlignment="1" applyProtection="1">
      <alignment/>
      <protection hidden="1"/>
    </xf>
    <xf numFmtId="0" fontId="91" fillId="33" borderId="0" xfId="0" applyFont="1" applyFill="1" applyBorder="1" applyAlignment="1" applyProtection="1">
      <alignment/>
      <protection hidden="1"/>
    </xf>
    <xf numFmtId="177" fontId="5" fillId="33" borderId="11" xfId="49" applyNumberFormat="1" applyFont="1" applyFill="1" applyBorder="1" applyAlignment="1" applyProtection="1">
      <alignment/>
      <protection hidden="1"/>
    </xf>
    <xf numFmtId="10" fontId="91" fillId="33" borderId="19" xfId="51" applyNumberFormat="1" applyFont="1" applyFill="1" applyBorder="1" applyAlignment="1" applyProtection="1">
      <alignment/>
      <protection hidden="1"/>
    </xf>
    <xf numFmtId="8" fontId="5" fillId="33" borderId="11" xfId="44" applyNumberFormat="1" applyFont="1" applyFill="1" applyBorder="1" applyAlignment="1" applyProtection="1">
      <alignment/>
      <protection hidden="1"/>
    </xf>
    <xf numFmtId="182" fontId="5" fillId="33" borderId="0" xfId="49" applyNumberFormat="1" applyFont="1" applyFill="1" applyBorder="1" applyAlignment="1" applyProtection="1">
      <alignment/>
      <protection hidden="1"/>
    </xf>
    <xf numFmtId="0" fontId="5" fillId="33" borderId="11" xfId="49" applyFont="1" applyFill="1" applyBorder="1" applyAlignment="1" applyProtection="1">
      <alignment/>
      <protection hidden="1"/>
    </xf>
    <xf numFmtId="0" fontId="5" fillId="33" borderId="13" xfId="49" applyFont="1" applyFill="1" applyBorder="1" applyAlignment="1" applyProtection="1">
      <alignment/>
      <protection hidden="1"/>
    </xf>
    <xf numFmtId="10" fontId="5" fillId="33" borderId="13" xfId="49" applyNumberFormat="1" applyFont="1" applyFill="1" applyBorder="1" applyAlignment="1" applyProtection="1">
      <alignment/>
      <protection hidden="1"/>
    </xf>
    <xf numFmtId="8" fontId="5" fillId="33" borderId="13" xfId="49" applyNumberFormat="1" applyFont="1" applyFill="1" applyBorder="1" applyAlignment="1" applyProtection="1">
      <alignment/>
      <protection hidden="1"/>
    </xf>
    <xf numFmtId="180" fontId="5" fillId="33" borderId="11" xfId="49" applyNumberFormat="1" applyFont="1" applyFill="1" applyBorder="1" applyAlignment="1" applyProtection="1">
      <alignment/>
      <protection locked="0"/>
    </xf>
    <xf numFmtId="0" fontId="5" fillId="33" borderId="11" xfId="49" applyFont="1" applyFill="1" applyBorder="1" applyAlignment="1" applyProtection="1">
      <alignment/>
      <protection locked="0"/>
    </xf>
    <xf numFmtId="0" fontId="0" fillId="0" borderId="0" xfId="0" applyBorder="1" applyAlignment="1">
      <alignment/>
    </xf>
    <xf numFmtId="10" fontId="5" fillId="33" borderId="0" xfId="51" applyNumberFormat="1" applyFont="1" applyFill="1" applyBorder="1" applyAlignment="1" applyProtection="1">
      <alignment/>
      <protection hidden="1"/>
    </xf>
    <xf numFmtId="0" fontId="5" fillId="33" borderId="17" xfId="49" applyFont="1" applyFill="1" applyBorder="1" applyAlignment="1" applyProtection="1">
      <alignment/>
      <protection hidden="1"/>
    </xf>
    <xf numFmtId="0" fontId="96" fillId="0" borderId="21" xfId="0" applyFont="1" applyBorder="1" applyAlignment="1">
      <alignment horizontal="center"/>
    </xf>
    <xf numFmtId="0" fontId="4" fillId="33" borderId="0" xfId="49" applyFont="1" applyFill="1" applyBorder="1" applyAlignment="1" applyProtection="1">
      <alignment/>
      <protection hidden="1"/>
    </xf>
    <xf numFmtId="10" fontId="0" fillId="0" borderId="0" xfId="0" applyNumberFormat="1" applyAlignment="1">
      <alignment/>
    </xf>
    <xf numFmtId="0" fontId="96" fillId="0" borderId="0" xfId="0" applyFont="1" applyAlignment="1">
      <alignment/>
    </xf>
    <xf numFmtId="184" fontId="5" fillId="33" borderId="0" xfId="49" applyNumberFormat="1" applyFont="1" applyFill="1" applyBorder="1" applyAlignment="1" applyProtection="1">
      <alignment/>
      <protection locked="0"/>
    </xf>
    <xf numFmtId="10" fontId="91" fillId="33" borderId="0" xfId="51" applyNumberFormat="1" applyFont="1" applyFill="1" applyBorder="1" applyAlignment="1" applyProtection="1">
      <alignment/>
      <protection hidden="1"/>
    </xf>
    <xf numFmtId="0" fontId="0" fillId="0" borderId="0" xfId="0" applyAlignment="1">
      <alignment/>
    </xf>
    <xf numFmtId="0" fontId="91" fillId="33" borderId="12" xfId="0" applyFont="1" applyFill="1" applyBorder="1" applyAlignment="1" applyProtection="1">
      <alignment/>
      <protection hidden="1"/>
    </xf>
    <xf numFmtId="0" fontId="91" fillId="33" borderId="20" xfId="0" applyFont="1" applyFill="1" applyBorder="1" applyAlignment="1" applyProtection="1">
      <alignment/>
      <protection hidden="1"/>
    </xf>
    <xf numFmtId="10" fontId="5" fillId="33" borderId="19" xfId="51" applyNumberFormat="1" applyFont="1" applyFill="1" applyBorder="1" applyAlignment="1" applyProtection="1">
      <alignment/>
      <protection hidden="1"/>
    </xf>
    <xf numFmtId="10" fontId="5" fillId="33" borderId="18" xfId="51" applyNumberFormat="1" applyFont="1" applyFill="1" applyBorder="1" applyAlignment="1" applyProtection="1">
      <alignment/>
      <protection hidden="1"/>
    </xf>
    <xf numFmtId="181" fontId="5" fillId="33" borderId="10" xfId="51" applyNumberFormat="1" applyFont="1" applyFill="1" applyBorder="1" applyAlignment="1" applyProtection="1">
      <alignment/>
      <protection hidden="1"/>
    </xf>
    <xf numFmtId="10" fontId="91" fillId="33" borderId="11" xfId="51" applyNumberFormat="1" applyFont="1" applyFill="1" applyBorder="1" applyAlignment="1" applyProtection="1">
      <alignment/>
      <protection hidden="1"/>
    </xf>
    <xf numFmtId="10" fontId="91" fillId="33" borderId="13" xfId="51" applyNumberFormat="1" applyFont="1" applyFill="1" applyBorder="1" applyAlignment="1" applyProtection="1">
      <alignment/>
      <protection hidden="1"/>
    </xf>
    <xf numFmtId="0" fontId="97" fillId="0" borderId="0" xfId="0" applyFont="1" applyAlignment="1">
      <alignment horizontal="left"/>
    </xf>
    <xf numFmtId="0" fontId="91" fillId="0" borderId="20" xfId="0" applyFont="1" applyBorder="1" applyAlignment="1">
      <alignment/>
    </xf>
    <xf numFmtId="0" fontId="91" fillId="0" borderId="16" xfId="0" applyFont="1" applyBorder="1" applyAlignment="1">
      <alignment/>
    </xf>
    <xf numFmtId="0" fontId="91" fillId="0" borderId="0" xfId="0" applyFont="1" applyAlignment="1">
      <alignment horizontal="center" vertical="center"/>
    </xf>
    <xf numFmtId="0" fontId="91" fillId="33" borderId="0" xfId="0" applyFont="1" applyFill="1" applyBorder="1" applyAlignment="1">
      <alignment/>
    </xf>
    <xf numFmtId="10" fontId="91" fillId="33" borderId="17" xfId="51" applyNumberFormat="1" applyFont="1" applyFill="1" applyBorder="1" applyAlignment="1" applyProtection="1">
      <alignment horizontal="right" vertical="center"/>
      <protection hidden="1"/>
    </xf>
    <xf numFmtId="0" fontId="91" fillId="33" borderId="14" xfId="0" applyFont="1" applyFill="1" applyBorder="1" applyAlignment="1" applyProtection="1">
      <alignment horizontal="left" vertical="top" wrapText="1"/>
      <protection hidden="1"/>
    </xf>
    <xf numFmtId="0" fontId="91" fillId="33" borderId="15" xfId="0" applyFont="1" applyFill="1" applyBorder="1" applyAlignment="1" applyProtection="1">
      <alignment horizontal="left" vertical="top" wrapText="1"/>
      <protection hidden="1"/>
    </xf>
    <xf numFmtId="0" fontId="91" fillId="33" borderId="18" xfId="0" applyFont="1" applyFill="1" applyBorder="1" applyAlignment="1" applyProtection="1">
      <alignment horizontal="left" vertical="top" wrapText="1"/>
      <protection hidden="1"/>
    </xf>
    <xf numFmtId="184" fontId="0" fillId="33" borderId="0" xfId="0" applyNumberFormat="1" applyFill="1" applyBorder="1" applyAlignment="1">
      <alignment/>
    </xf>
    <xf numFmtId="184" fontId="5" fillId="33" borderId="11" xfId="49" applyNumberFormat="1" applyFont="1" applyFill="1" applyBorder="1" applyAlignment="1" applyProtection="1">
      <alignment/>
      <protection locked="0"/>
    </xf>
    <xf numFmtId="181" fontId="5" fillId="33" borderId="19" xfId="51" applyNumberFormat="1" applyFont="1" applyFill="1" applyBorder="1" applyAlignment="1" applyProtection="1">
      <alignment/>
      <protection hidden="1"/>
    </xf>
    <xf numFmtId="0" fontId="96" fillId="0" borderId="0" xfId="0" applyFont="1" applyBorder="1" applyAlignment="1">
      <alignment horizontal="center"/>
    </xf>
    <xf numFmtId="0" fontId="91" fillId="33" borderId="0" xfId="0" applyFont="1" applyFill="1" applyBorder="1" applyAlignment="1" applyProtection="1">
      <alignment/>
      <protection hidden="1"/>
    </xf>
    <xf numFmtId="0" fontId="5" fillId="33" borderId="16" xfId="49" applyFont="1" applyFill="1" applyBorder="1" applyAlignment="1" applyProtection="1">
      <alignment horizontal="center"/>
      <protection hidden="1"/>
    </xf>
    <xf numFmtId="0" fontId="5" fillId="33" borderId="12" xfId="49" applyFont="1" applyFill="1" applyBorder="1" applyAlignment="1" applyProtection="1">
      <alignment/>
      <protection hidden="1"/>
    </xf>
    <xf numFmtId="0" fontId="5" fillId="33" borderId="0" xfId="49" applyFont="1" applyFill="1" applyBorder="1" applyAlignment="1" applyProtection="1">
      <alignment/>
      <protection hidden="1"/>
    </xf>
    <xf numFmtId="0" fontId="5" fillId="33" borderId="20" xfId="49" applyFont="1" applyFill="1" applyBorder="1" applyAlignment="1" applyProtection="1">
      <alignment/>
      <protection hidden="1"/>
    </xf>
    <xf numFmtId="0" fontId="5" fillId="33" borderId="16" xfId="49" applyFont="1" applyFill="1" applyBorder="1" applyAlignment="1" applyProtection="1">
      <alignment/>
      <protection hidden="1"/>
    </xf>
    <xf numFmtId="0" fontId="5" fillId="33" borderId="15" xfId="49" applyFont="1" applyFill="1" applyBorder="1" applyAlignment="1" applyProtection="1">
      <alignment/>
      <protection hidden="1"/>
    </xf>
    <xf numFmtId="0" fontId="5" fillId="33" borderId="15" xfId="49" applyFont="1" applyFill="1" applyBorder="1" applyAlignment="1" applyProtection="1">
      <alignment horizontal="center"/>
      <protection hidden="1"/>
    </xf>
    <xf numFmtId="0" fontId="5" fillId="33" borderId="14" xfId="49" applyFont="1" applyFill="1" applyBorder="1" applyAlignment="1" applyProtection="1">
      <alignment/>
      <protection hidden="1"/>
    </xf>
    <xf numFmtId="0" fontId="5" fillId="33" borderId="18" xfId="49" applyFont="1" applyFill="1" applyBorder="1" applyAlignment="1" applyProtection="1">
      <alignment/>
      <protection hidden="1"/>
    </xf>
    <xf numFmtId="0" fontId="5" fillId="33" borderId="10" xfId="49" applyFont="1" applyFill="1" applyBorder="1" applyAlignment="1" applyProtection="1">
      <alignment/>
      <protection hidden="1"/>
    </xf>
    <xf numFmtId="0" fontId="5" fillId="33" borderId="19" xfId="49" applyFont="1" applyFill="1" applyBorder="1" applyAlignment="1" applyProtection="1">
      <alignment/>
      <protection hidden="1"/>
    </xf>
    <xf numFmtId="0" fontId="5" fillId="33" borderId="0" xfId="49" applyFont="1" applyFill="1" applyBorder="1" applyAlignment="1" applyProtection="1">
      <alignment/>
      <protection locked="0"/>
    </xf>
    <xf numFmtId="0" fontId="5" fillId="33" borderId="19" xfId="49" applyFont="1" applyFill="1" applyBorder="1" applyAlignment="1" applyProtection="1">
      <alignment/>
      <protection locked="0"/>
    </xf>
    <xf numFmtId="174" fontId="5" fillId="33" borderId="0" xfId="49" applyNumberFormat="1" applyFont="1" applyFill="1" applyBorder="1" applyAlignment="1" applyProtection="1">
      <alignment horizontal="right"/>
      <protection locked="0"/>
    </xf>
    <xf numFmtId="0" fontId="5" fillId="33" borderId="0" xfId="49" applyFont="1" applyFill="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pplyProtection="1">
      <alignment horizontal="center" vertical="center"/>
      <protection hidden="1"/>
    </xf>
    <xf numFmtId="175" fontId="5" fillId="3" borderId="15" xfId="49" applyNumberFormat="1" applyFont="1" applyFill="1" applyBorder="1" applyAlignment="1" applyProtection="1">
      <alignment/>
      <protection hidden="1" locked="0"/>
    </xf>
    <xf numFmtId="192" fontId="27" fillId="3" borderId="15" xfId="49" applyNumberFormat="1" applyFont="1" applyFill="1" applyBorder="1" applyAlignment="1" applyProtection="1">
      <alignment/>
      <protection hidden="1" locked="0"/>
    </xf>
    <xf numFmtId="192" fontId="27" fillId="3" borderId="16" xfId="49" applyNumberFormat="1" applyFont="1" applyFill="1" applyBorder="1" applyAlignment="1" applyProtection="1">
      <alignment/>
      <protection hidden="1" locked="0"/>
    </xf>
    <xf numFmtId="49" fontId="5" fillId="34" borderId="13" xfId="49" applyNumberFormat="1" applyFont="1" applyFill="1" applyBorder="1" applyAlignment="1" applyProtection="1">
      <alignment horizontal="center" vertical="center"/>
      <protection hidden="1"/>
    </xf>
    <xf numFmtId="0" fontId="5" fillId="0" borderId="22" xfId="49" applyFont="1" applyFill="1" applyBorder="1" applyAlignment="1" applyProtection="1">
      <alignment horizontal="center"/>
      <protection hidden="1"/>
    </xf>
    <xf numFmtId="0" fontId="5" fillId="3" borderId="23" xfId="49" applyFont="1" applyFill="1" applyBorder="1" applyAlignment="1" applyProtection="1">
      <alignment horizontal="center"/>
      <protection hidden="1"/>
    </xf>
    <xf numFmtId="0" fontId="27" fillId="6" borderId="23" xfId="49" applyFont="1" applyFill="1" applyBorder="1" applyAlignment="1" applyProtection="1">
      <alignment horizontal="center"/>
      <protection hidden="1"/>
    </xf>
    <xf numFmtId="0" fontId="27" fillId="9" borderId="23" xfId="49" applyFont="1" applyFill="1" applyBorder="1" applyAlignment="1" applyProtection="1">
      <alignment horizontal="center"/>
      <protection hidden="1"/>
    </xf>
    <xf numFmtId="0" fontId="98" fillId="12" borderId="24" xfId="0" applyFont="1" applyFill="1" applyBorder="1" applyAlignment="1">
      <alignment horizontal="center"/>
    </xf>
    <xf numFmtId="7" fontId="5" fillId="3" borderId="11" xfId="44" applyNumberFormat="1" applyFont="1" applyFill="1" applyBorder="1" applyAlignment="1" applyProtection="1">
      <alignment/>
      <protection locked="0"/>
    </xf>
    <xf numFmtId="0" fontId="7" fillId="33" borderId="14" xfId="49" applyFont="1" applyFill="1" applyBorder="1" applyAlignment="1" applyProtection="1">
      <alignment horizontal="center"/>
      <protection hidden="1"/>
    </xf>
    <xf numFmtId="2" fontId="5" fillId="3" borderId="25" xfId="49" applyNumberFormat="1" applyFont="1" applyFill="1" applyBorder="1" applyAlignment="1" applyProtection="1">
      <alignment horizontal="center"/>
      <protection locked="0"/>
    </xf>
    <xf numFmtId="2" fontId="5" fillId="6" borderId="25" xfId="49" applyNumberFormat="1" applyFont="1" applyFill="1" applyBorder="1" applyAlignment="1" applyProtection="1">
      <alignment vertical="center"/>
      <protection locked="0"/>
    </xf>
    <xf numFmtId="2" fontId="5" fillId="9" borderId="25" xfId="49" applyNumberFormat="1" applyFont="1" applyFill="1" applyBorder="1" applyAlignment="1" applyProtection="1">
      <alignment vertical="center"/>
      <protection locked="0"/>
    </xf>
    <xf numFmtId="2" fontId="91" fillId="12" borderId="19" xfId="0" applyNumberFormat="1" applyFont="1" applyFill="1" applyBorder="1" applyAlignment="1" applyProtection="1">
      <alignment/>
      <protection locked="0"/>
    </xf>
    <xf numFmtId="2" fontId="5" fillId="0" borderId="0" xfId="0" applyNumberFormat="1" applyFont="1" applyAlignment="1">
      <alignment horizontal="center"/>
    </xf>
    <xf numFmtId="0" fontId="7" fillId="33" borderId="12" xfId="49" applyFont="1" applyFill="1" applyBorder="1" applyAlignment="1" applyProtection="1">
      <alignment horizontal="center"/>
      <protection hidden="1"/>
    </xf>
    <xf numFmtId="2" fontId="5" fillId="3" borderId="26" xfId="49" applyNumberFormat="1" applyFont="1" applyFill="1" applyBorder="1" applyAlignment="1" applyProtection="1">
      <alignment horizontal="center"/>
      <protection locked="0"/>
    </xf>
    <xf numFmtId="2" fontId="5" fillId="6" borderId="26" xfId="49" applyNumberFormat="1" applyFont="1" applyFill="1" applyBorder="1" applyAlignment="1" applyProtection="1">
      <alignment vertical="center"/>
      <protection locked="0"/>
    </xf>
    <xf numFmtId="2" fontId="5" fillId="9" borderId="26" xfId="49" applyNumberFormat="1" applyFont="1" applyFill="1" applyBorder="1" applyAlignment="1" applyProtection="1">
      <alignment vertical="center"/>
      <protection locked="0"/>
    </xf>
    <xf numFmtId="9" fontId="5" fillId="3" borderId="0" xfId="51" applyFont="1" applyFill="1" applyBorder="1" applyAlignment="1" applyProtection="1">
      <alignment/>
      <protection locked="0"/>
    </xf>
    <xf numFmtId="176" fontId="5" fillId="3" borderId="11" xfId="49" applyNumberFormat="1" applyFont="1" applyFill="1" applyBorder="1" applyAlignment="1" applyProtection="1">
      <alignment/>
      <protection locked="0"/>
    </xf>
    <xf numFmtId="2" fontId="5" fillId="35" borderId="26" xfId="49" applyNumberFormat="1" applyFont="1" applyFill="1" applyBorder="1" applyAlignment="1" applyProtection="1">
      <alignment horizontal="center"/>
      <protection locked="0"/>
    </xf>
    <xf numFmtId="2" fontId="5" fillId="36" borderId="26" xfId="49" applyNumberFormat="1" applyFont="1" applyFill="1" applyBorder="1" applyAlignment="1" applyProtection="1">
      <alignment vertical="center"/>
      <protection locked="0"/>
    </xf>
    <xf numFmtId="176" fontId="5" fillId="35" borderId="11" xfId="49" applyNumberFormat="1" applyFont="1" applyFill="1" applyBorder="1" applyAlignment="1" applyProtection="1">
      <alignment/>
      <protection locked="0"/>
    </xf>
    <xf numFmtId="179" fontId="5" fillId="3" borderId="12" xfId="49" applyNumberFormat="1" applyFont="1" applyFill="1" applyBorder="1" applyAlignment="1" applyProtection="1">
      <alignment/>
      <protection locked="0"/>
    </xf>
    <xf numFmtId="2" fontId="5" fillId="6" borderId="26" xfId="49" applyNumberFormat="1" applyFont="1" applyFill="1" applyBorder="1" applyAlignment="1" applyProtection="1">
      <alignment horizontal="center" vertical="center"/>
      <protection locked="0"/>
    </xf>
    <xf numFmtId="180" fontId="5" fillId="3" borderId="13" xfId="49" applyNumberFormat="1" applyFont="1" applyFill="1" applyBorder="1" applyAlignment="1" applyProtection="1">
      <alignment/>
      <protection locked="0"/>
    </xf>
    <xf numFmtId="9" fontId="5" fillId="33" borderId="13" xfId="44" applyNumberFormat="1" applyFont="1" applyFill="1" applyBorder="1" applyAlignment="1" applyProtection="1">
      <alignment/>
      <protection/>
    </xf>
    <xf numFmtId="2" fontId="5" fillId="3" borderId="26" xfId="44" applyNumberFormat="1" applyFont="1" applyFill="1" applyBorder="1" applyAlignment="1" applyProtection="1">
      <alignment horizontal="center"/>
      <protection locked="0"/>
    </xf>
    <xf numFmtId="177" fontId="7" fillId="9" borderId="22" xfId="49" applyNumberFormat="1" applyFont="1" applyFill="1" applyBorder="1" applyAlignment="1" applyProtection="1">
      <alignment horizontal="center" vertical="center"/>
      <protection hidden="1"/>
    </xf>
    <xf numFmtId="0" fontId="99" fillId="0" borderId="20" xfId="49" applyFont="1" applyFill="1" applyBorder="1" applyAlignment="1" applyProtection="1">
      <alignment horizontal="center" vertical="center"/>
      <protection hidden="1"/>
    </xf>
    <xf numFmtId="0" fontId="99" fillId="0" borderId="0" xfId="49" applyFont="1" applyFill="1" applyBorder="1" applyAlignment="1" applyProtection="1">
      <alignment horizontal="center" vertical="center"/>
      <protection hidden="1"/>
    </xf>
    <xf numFmtId="176" fontId="100" fillId="0" borderId="0" xfId="49" applyNumberFormat="1" applyFont="1" applyFill="1" applyBorder="1" applyAlignment="1" applyProtection="1">
      <alignment horizontal="center" vertical="center"/>
      <protection hidden="1"/>
    </xf>
    <xf numFmtId="181" fontId="0" fillId="0" borderId="0" xfId="0" applyNumberFormat="1" applyBorder="1" applyAlignment="1" applyProtection="1">
      <alignment/>
      <protection hidden="1"/>
    </xf>
    <xf numFmtId="0" fontId="5" fillId="12" borderId="27" xfId="49" applyFont="1" applyFill="1" applyBorder="1" applyAlignment="1" applyProtection="1">
      <alignment horizontal="center" vertical="center"/>
      <protection hidden="1"/>
    </xf>
    <xf numFmtId="0" fontId="5" fillId="12" borderId="27" xfId="49" applyFont="1" applyFill="1" applyBorder="1" applyAlignment="1" applyProtection="1">
      <alignment horizontal="center"/>
      <protection hidden="1"/>
    </xf>
    <xf numFmtId="0" fontId="5" fillId="12" borderId="28" xfId="49" applyFont="1" applyFill="1" applyBorder="1" applyAlignment="1" applyProtection="1">
      <alignment horizontal="center"/>
      <protection hidden="1"/>
    </xf>
    <xf numFmtId="0" fontId="5" fillId="12" borderId="16" xfId="49" applyFont="1" applyFill="1" applyBorder="1" applyAlignment="1" applyProtection="1">
      <alignment horizontal="center"/>
      <protection hidden="1"/>
    </xf>
    <xf numFmtId="0" fontId="5" fillId="12" borderId="29" xfId="49" applyFont="1" applyFill="1" applyBorder="1" applyAlignment="1" applyProtection="1">
      <alignment horizontal="center"/>
      <protection hidden="1"/>
    </xf>
    <xf numFmtId="0" fontId="0" fillId="0" borderId="0" xfId="0" applyBorder="1" applyAlignment="1" applyProtection="1">
      <alignment/>
      <protection hidden="1"/>
    </xf>
    <xf numFmtId="0" fontId="91" fillId="0" borderId="30" xfId="0" applyFont="1" applyBorder="1" applyAlignment="1">
      <alignment/>
    </xf>
    <xf numFmtId="2" fontId="91" fillId="37" borderId="19" xfId="0" applyNumberFormat="1" applyFont="1" applyFill="1" applyBorder="1" applyAlignment="1" applyProtection="1">
      <alignment/>
      <protection locked="0"/>
    </xf>
    <xf numFmtId="0" fontId="91" fillId="0" borderId="0" xfId="0" applyFont="1" applyBorder="1" applyAlignment="1" applyProtection="1">
      <alignment/>
      <protection hidden="1"/>
    </xf>
    <xf numFmtId="2" fontId="5" fillId="6" borderId="26" xfId="44" applyNumberFormat="1" applyFont="1" applyFill="1" applyBorder="1" applyAlignment="1" applyProtection="1">
      <alignment vertical="center"/>
      <protection locked="0"/>
    </xf>
    <xf numFmtId="2" fontId="5" fillId="36" borderId="26" xfId="44" applyNumberFormat="1" applyFont="1" applyFill="1" applyBorder="1" applyAlignment="1" applyProtection="1">
      <alignment vertical="center"/>
      <protection locked="0"/>
    </xf>
    <xf numFmtId="0" fontId="7" fillId="33" borderId="20" xfId="49" applyFont="1" applyFill="1" applyBorder="1" applyAlignment="1" applyProtection="1">
      <alignment horizontal="center"/>
      <protection hidden="1"/>
    </xf>
    <xf numFmtId="2" fontId="5" fillId="3" borderId="31" xfId="44" applyNumberFormat="1" applyFont="1" applyFill="1" applyBorder="1" applyAlignment="1" applyProtection="1">
      <alignment horizontal="center"/>
      <protection locked="0"/>
    </xf>
    <xf numFmtId="2" fontId="5" fillId="6" borderId="31" xfId="44" applyNumberFormat="1" applyFont="1" applyFill="1" applyBorder="1" applyAlignment="1" applyProtection="1">
      <alignment vertical="center"/>
      <protection locked="0"/>
    </xf>
    <xf numFmtId="2" fontId="5" fillId="9" borderId="31" xfId="44" applyNumberFormat="1" applyFont="1" applyFill="1" applyBorder="1" applyAlignment="1" applyProtection="1">
      <alignment vertical="center"/>
      <protection locked="0"/>
    </xf>
    <xf numFmtId="2" fontId="91" fillId="12" borderId="10" xfId="0" applyNumberFormat="1" applyFont="1" applyFill="1" applyBorder="1" applyAlignment="1" applyProtection="1">
      <alignment/>
      <protection locked="0"/>
    </xf>
    <xf numFmtId="2" fontId="2" fillId="33" borderId="0" xfId="49" applyNumberFormat="1" applyFont="1" applyFill="1" applyBorder="1" applyAlignment="1" applyProtection="1">
      <alignment/>
      <protection hidden="1"/>
    </xf>
    <xf numFmtId="2" fontId="2" fillId="33" borderId="0" xfId="49" applyNumberFormat="1" applyFont="1" applyFill="1" applyBorder="1" applyAlignment="1" applyProtection="1">
      <alignment/>
      <protection/>
    </xf>
    <xf numFmtId="0" fontId="91" fillId="33" borderId="0" xfId="0" applyFont="1" applyFill="1" applyBorder="1" applyAlignment="1">
      <alignment horizontal="left"/>
    </xf>
    <xf numFmtId="0" fontId="91"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2" fontId="5" fillId="38" borderId="32" xfId="0" applyNumberFormat="1" applyFont="1" applyFill="1" applyBorder="1" applyAlignment="1" applyProtection="1">
      <alignment/>
      <protection hidden="1"/>
    </xf>
    <xf numFmtId="2" fontId="5" fillId="0" borderId="32" xfId="0" applyNumberFormat="1" applyFont="1" applyBorder="1" applyAlignment="1">
      <alignment/>
    </xf>
    <xf numFmtId="0" fontId="91" fillId="33" borderId="18" xfId="0" applyFont="1" applyFill="1" applyBorder="1" applyAlignment="1">
      <alignment horizontal="left"/>
    </xf>
    <xf numFmtId="2" fontId="5" fillId="36" borderId="33" xfId="0" applyNumberFormat="1" applyFont="1" applyFill="1" applyBorder="1" applyAlignment="1" applyProtection="1">
      <alignment/>
      <protection hidden="1"/>
    </xf>
    <xf numFmtId="0" fontId="91" fillId="33" borderId="34" xfId="0" applyFont="1" applyFill="1" applyBorder="1" applyAlignment="1">
      <alignment horizontal="left"/>
    </xf>
    <xf numFmtId="0" fontId="5" fillId="37" borderId="0" xfId="49" applyFont="1" applyFill="1" applyBorder="1" applyAlignment="1" applyProtection="1">
      <alignment/>
      <protection hidden="1" locked="0"/>
    </xf>
    <xf numFmtId="2" fontId="2" fillId="37" borderId="35" xfId="0" applyNumberFormat="1" applyFont="1" applyFill="1" applyBorder="1" applyAlignment="1" applyProtection="1">
      <alignment/>
      <protection hidden="1"/>
    </xf>
    <xf numFmtId="49" fontId="5" fillId="39" borderId="36" xfId="49" applyNumberFormat="1" applyFont="1" applyFill="1" applyBorder="1" applyAlignment="1" applyProtection="1">
      <alignment horizontal="center" vertical="center"/>
      <protection hidden="1"/>
    </xf>
    <xf numFmtId="49" fontId="5" fillId="40" borderId="37" xfId="49" applyNumberFormat="1" applyFont="1" applyFill="1" applyBorder="1" applyAlignment="1" applyProtection="1">
      <alignment horizontal="center" vertical="center"/>
      <protection hidden="1"/>
    </xf>
    <xf numFmtId="0" fontId="91" fillId="0" borderId="12" xfId="0" applyFont="1" applyBorder="1" applyAlignment="1">
      <alignment/>
    </xf>
    <xf numFmtId="183" fontId="5" fillId="3" borderId="11" xfId="49" applyNumberFormat="1" applyFont="1" applyFill="1" applyBorder="1" applyAlignment="1" applyProtection="1">
      <alignment/>
      <protection locked="0"/>
    </xf>
    <xf numFmtId="7" fontId="5" fillId="33" borderId="12" xfId="44" applyNumberFormat="1" applyFont="1" applyFill="1" applyBorder="1" applyAlignment="1" applyProtection="1">
      <alignment/>
      <protection hidden="1"/>
    </xf>
    <xf numFmtId="7" fontId="5" fillId="33" borderId="0" xfId="44" applyNumberFormat="1" applyFont="1" applyFill="1" applyBorder="1" applyAlignment="1" applyProtection="1">
      <alignment/>
      <protection hidden="1"/>
    </xf>
    <xf numFmtId="186" fontId="5" fillId="33" borderId="38" xfId="49" applyNumberFormat="1" applyFont="1" applyFill="1" applyBorder="1" applyAlignment="1" applyProtection="1">
      <alignment/>
      <protection hidden="1"/>
    </xf>
    <xf numFmtId="180" fontId="5" fillId="3" borderId="11" xfId="49" applyNumberFormat="1" applyFont="1" applyFill="1" applyBorder="1" applyAlignment="1" applyProtection="1">
      <alignment/>
      <protection locked="0"/>
    </xf>
    <xf numFmtId="186" fontId="5" fillId="3" borderId="11" xfId="49" applyNumberFormat="1" applyFont="1" applyFill="1" applyBorder="1" applyAlignment="1" applyProtection="1">
      <alignment/>
      <protection locked="0"/>
    </xf>
    <xf numFmtId="176" fontId="5" fillId="33" borderId="39" xfId="49" applyNumberFormat="1" applyFont="1" applyFill="1" applyBorder="1" applyAlignment="1" applyProtection="1">
      <alignment/>
      <protection hidden="1"/>
    </xf>
    <xf numFmtId="187" fontId="5" fillId="3" borderId="11" xfId="49" applyNumberFormat="1" applyFont="1" applyFill="1" applyBorder="1" applyAlignment="1" applyProtection="1">
      <alignment/>
      <protection locked="0"/>
    </xf>
    <xf numFmtId="7" fontId="5" fillId="3" borderId="0" xfId="44" applyNumberFormat="1" applyFont="1" applyFill="1" applyBorder="1" applyAlignment="1" applyProtection="1">
      <alignment/>
      <protection locked="0"/>
    </xf>
    <xf numFmtId="0" fontId="7" fillId="0" borderId="14" xfId="49" applyFont="1" applyFill="1" applyBorder="1" applyAlignment="1" applyProtection="1">
      <alignment horizontal="center"/>
      <protection hidden="1"/>
    </xf>
    <xf numFmtId="0" fontId="7" fillId="0" borderId="15" xfId="49" applyFont="1" applyFill="1" applyBorder="1" applyAlignment="1" applyProtection="1">
      <alignment horizontal="center"/>
      <protection hidden="1"/>
    </xf>
    <xf numFmtId="7" fontId="8" fillId="0" borderId="17" xfId="49" applyNumberFormat="1" applyFont="1" applyFill="1" applyBorder="1" applyAlignment="1" applyProtection="1">
      <alignment/>
      <protection hidden="1"/>
    </xf>
    <xf numFmtId="7" fontId="8" fillId="0" borderId="18" xfId="49" applyNumberFormat="1" applyFont="1" applyFill="1" applyBorder="1" applyAlignment="1" applyProtection="1">
      <alignment/>
      <protection hidden="1"/>
    </xf>
    <xf numFmtId="0" fontId="5" fillId="33" borderId="12" xfId="49" applyFont="1" applyFill="1" applyBorder="1" applyAlignment="1" applyProtection="1">
      <alignment/>
      <protection locked="0"/>
    </xf>
    <xf numFmtId="174" fontId="5" fillId="33" borderId="0" xfId="49" applyNumberFormat="1" applyFont="1" applyFill="1" applyBorder="1" applyAlignment="1" applyProtection="1">
      <alignment horizontal="center"/>
      <protection locked="0"/>
    </xf>
    <xf numFmtId="0" fontId="96" fillId="33" borderId="19" xfId="0" applyFont="1" applyFill="1" applyBorder="1" applyAlignment="1">
      <alignment horizontal="right"/>
    </xf>
    <xf numFmtId="177" fontId="5" fillId="0" borderId="0" xfId="0" applyNumberFormat="1" applyFont="1" applyAlignment="1">
      <alignment horizontal="center"/>
    </xf>
    <xf numFmtId="0" fontId="5" fillId="0" borderId="20" xfId="49" applyFont="1" applyFill="1" applyBorder="1" applyAlignment="1" applyProtection="1">
      <alignment/>
      <protection hidden="1"/>
    </xf>
    <xf numFmtId="183" fontId="5" fillId="33" borderId="16" xfId="49" applyNumberFormat="1" applyFont="1" applyFill="1" applyBorder="1" applyAlignment="1" applyProtection="1">
      <alignment/>
      <protection hidden="1"/>
    </xf>
    <xf numFmtId="0" fontId="91" fillId="33" borderId="10" xfId="0" applyFont="1" applyFill="1" applyBorder="1" applyAlignment="1" applyProtection="1">
      <alignment/>
      <protection hidden="1"/>
    </xf>
    <xf numFmtId="0" fontId="5" fillId="0" borderId="0" xfId="0" applyFont="1" applyAlignment="1" applyProtection="1">
      <alignment horizontal="center"/>
      <protection hidden="1"/>
    </xf>
    <xf numFmtId="0" fontId="101" fillId="0" borderId="22" xfId="0" applyFont="1" applyBorder="1" applyAlignment="1" applyProtection="1">
      <alignment horizontal="center"/>
      <protection hidden="1"/>
    </xf>
    <xf numFmtId="0" fontId="98" fillId="0" borderId="40" xfId="0" applyFont="1" applyBorder="1" applyAlignment="1" applyProtection="1">
      <alignment horizontal="center"/>
      <protection hidden="1"/>
    </xf>
    <xf numFmtId="7" fontId="92" fillId="0" borderId="24" xfId="0" applyNumberFormat="1" applyFont="1" applyBorder="1" applyAlignment="1" applyProtection="1">
      <alignment/>
      <protection hidden="1"/>
    </xf>
    <xf numFmtId="0" fontId="92" fillId="0" borderId="40" xfId="0" applyFont="1" applyBorder="1" applyAlignment="1" applyProtection="1">
      <alignment horizontal="center"/>
      <protection hidden="1"/>
    </xf>
    <xf numFmtId="0" fontId="102" fillId="0" borderId="4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91" fillId="3" borderId="21" xfId="0" applyFont="1" applyFill="1" applyBorder="1" applyAlignment="1" applyProtection="1">
      <alignment vertical="center"/>
      <protection locked="0"/>
    </xf>
    <xf numFmtId="0" fontId="98" fillId="33" borderId="17" xfId="0" applyFont="1" applyFill="1" applyBorder="1" applyAlignment="1" applyProtection="1">
      <alignment horizontal="center" vertical="center" wrapText="1"/>
      <protection hidden="1"/>
    </xf>
    <xf numFmtId="0" fontId="93" fillId="33" borderId="12"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protection hidden="1"/>
    </xf>
    <xf numFmtId="0" fontId="91" fillId="3" borderId="21" xfId="0" applyFont="1" applyFill="1" applyBorder="1" applyAlignment="1" applyProtection="1">
      <alignment vertical="center"/>
      <protection hidden="1" locked="0"/>
    </xf>
    <xf numFmtId="0" fontId="91" fillId="0" borderId="0" xfId="0" applyFont="1" applyAlignment="1" applyProtection="1">
      <alignment horizontal="center" vertical="center"/>
      <protection hidden="1"/>
    </xf>
    <xf numFmtId="0" fontId="103" fillId="0" borderId="0" xfId="0" applyFont="1" applyAlignment="1">
      <alignment/>
    </xf>
    <xf numFmtId="0" fontId="5" fillId="6" borderId="22" xfId="49" applyFont="1" applyFill="1" applyBorder="1" applyAlignment="1" applyProtection="1">
      <alignment horizontal="center" vertical="center"/>
      <protection hidden="1"/>
    </xf>
    <xf numFmtId="0" fontId="5" fillId="6" borderId="40" xfId="49" applyFont="1" applyFill="1" applyBorder="1" applyAlignment="1" applyProtection="1">
      <alignment horizontal="center" vertical="center"/>
      <protection hidden="1"/>
    </xf>
    <xf numFmtId="10" fontId="41" fillId="6" borderId="24" xfId="49" applyNumberFormat="1" applyFont="1" applyFill="1" applyBorder="1" applyAlignment="1" applyProtection="1">
      <alignment horizontal="center" vertical="center"/>
      <protection hidden="1"/>
    </xf>
    <xf numFmtId="0" fontId="101" fillId="0" borderId="0" xfId="0" applyFont="1" applyAlignment="1">
      <alignment horizontal="left" vertical="center"/>
    </xf>
    <xf numFmtId="0" fontId="100" fillId="0" borderId="0" xfId="0" applyFont="1" applyAlignment="1">
      <alignment/>
    </xf>
    <xf numFmtId="174" fontId="5" fillId="3" borderId="0" xfId="49" applyNumberFormat="1" applyFont="1" applyFill="1" applyBorder="1" applyAlignment="1" applyProtection="1">
      <alignment horizontal="center"/>
      <protection locked="0"/>
    </xf>
    <xf numFmtId="0" fontId="32" fillId="33" borderId="0" xfId="0" applyFont="1" applyFill="1" applyAlignment="1" applyProtection="1">
      <alignment horizontal="center" vertical="center" wrapText="1"/>
      <protection hidden="1" locked="0"/>
    </xf>
    <xf numFmtId="0" fontId="42" fillId="0" borderId="0" xfId="0" applyFont="1" applyAlignment="1" applyProtection="1">
      <alignment/>
      <protection locked="0"/>
    </xf>
    <xf numFmtId="0" fontId="7" fillId="0" borderId="20" xfId="49" applyFont="1" applyFill="1" applyBorder="1" applyAlignment="1" applyProtection="1">
      <alignment horizontal="center"/>
      <protection hidden="1"/>
    </xf>
    <xf numFmtId="0" fontId="7" fillId="0" borderId="16" xfId="49" applyFont="1" applyFill="1" applyBorder="1" applyAlignment="1" applyProtection="1">
      <alignment horizontal="center"/>
      <protection hidden="1"/>
    </xf>
    <xf numFmtId="7" fontId="8" fillId="0" borderId="10" xfId="49" applyNumberFormat="1" applyFont="1" applyFill="1" applyBorder="1" applyAlignment="1" applyProtection="1">
      <alignment/>
      <protection hidden="1"/>
    </xf>
    <xf numFmtId="179" fontId="7" fillId="0" borderId="15" xfId="49" applyNumberFormat="1" applyFont="1" applyFill="1" applyBorder="1" applyAlignment="1" applyProtection="1">
      <alignment horizontal="center"/>
      <protection hidden="1"/>
    </xf>
    <xf numFmtId="0" fontId="0" fillId="0" borderId="0" xfId="0" applyBorder="1" applyAlignment="1">
      <alignment horizontal="center"/>
    </xf>
    <xf numFmtId="0" fontId="96" fillId="0" borderId="0" xfId="0" applyFont="1" applyBorder="1" applyAlignment="1">
      <alignment horizontal="center"/>
    </xf>
    <xf numFmtId="0" fontId="98" fillId="0" borderId="0" xfId="0" applyFont="1" applyBorder="1" applyAlignment="1" applyProtection="1">
      <alignment horizontal="center"/>
      <protection hidden="1"/>
    </xf>
    <xf numFmtId="0" fontId="5" fillId="33" borderId="0" xfId="49" applyFont="1" applyFill="1" applyBorder="1" applyAlignment="1" applyProtection="1">
      <alignment/>
      <protection hidden="1"/>
    </xf>
    <xf numFmtId="0" fontId="5" fillId="33" borderId="19" xfId="49" applyFont="1" applyFill="1" applyBorder="1" applyAlignment="1" applyProtection="1">
      <alignment/>
      <protection hidden="1"/>
    </xf>
    <xf numFmtId="2" fontId="5" fillId="9" borderId="26" xfId="44" applyNumberFormat="1" applyFont="1" applyFill="1" applyBorder="1" applyAlignment="1" applyProtection="1">
      <alignment vertical="center"/>
      <protection locked="0"/>
    </xf>
    <xf numFmtId="2" fontId="5" fillId="38" borderId="26" xfId="49" applyNumberFormat="1" applyFont="1" applyFill="1" applyBorder="1" applyAlignment="1" applyProtection="1">
      <alignment vertical="center"/>
      <protection locked="0"/>
    </xf>
    <xf numFmtId="0" fontId="5" fillId="0" borderId="12" xfId="49" applyFont="1" applyFill="1" applyBorder="1" applyAlignment="1" applyProtection="1">
      <alignment/>
      <protection locked="0"/>
    </xf>
    <xf numFmtId="0" fontId="5" fillId="0" borderId="0" xfId="49" applyFont="1" applyFill="1" applyBorder="1" applyAlignment="1" applyProtection="1">
      <alignment/>
      <protection locked="0"/>
    </xf>
    <xf numFmtId="10" fontId="7" fillId="3" borderId="26" xfId="44" applyNumberFormat="1" applyFont="1" applyFill="1" applyBorder="1" applyAlignment="1" applyProtection="1">
      <alignment horizontal="center"/>
      <protection locked="0"/>
    </xf>
    <xf numFmtId="184" fontId="5" fillId="3" borderId="11" xfId="49" applyNumberFormat="1" applyFont="1" applyFill="1" applyBorder="1" applyAlignment="1" applyProtection="1">
      <alignment/>
      <protection hidden="1" locked="0"/>
    </xf>
    <xf numFmtId="0" fontId="96" fillId="0" borderId="0" xfId="0" applyFont="1" applyBorder="1" applyAlignment="1">
      <alignment horizontal="center"/>
    </xf>
    <xf numFmtId="0" fontId="0" fillId="0" borderId="0" xfId="0" applyBorder="1" applyAlignment="1">
      <alignment horizontal="center"/>
    </xf>
    <xf numFmtId="0" fontId="104" fillId="0" borderId="0" xfId="0" applyFont="1" applyBorder="1" applyAlignment="1">
      <alignment horizontal="center"/>
    </xf>
    <xf numFmtId="0" fontId="2" fillId="41" borderId="14" xfId="49" applyFont="1" applyFill="1" applyBorder="1" applyAlignment="1" applyProtection="1">
      <alignment horizontal="center" vertical="center"/>
      <protection hidden="1"/>
    </xf>
    <xf numFmtId="0" fontId="2" fillId="42" borderId="20" xfId="49" applyFont="1" applyFill="1" applyBorder="1" applyAlignment="1" applyProtection="1">
      <alignment horizontal="center" vertical="center"/>
      <protection hidden="1"/>
    </xf>
    <xf numFmtId="189" fontId="0" fillId="0" borderId="20" xfId="0" applyNumberFormat="1" applyBorder="1" applyAlignment="1">
      <alignment horizontal="center"/>
    </xf>
    <xf numFmtId="189" fontId="0" fillId="0" borderId="10" xfId="0" applyNumberFormat="1" applyBorder="1" applyAlignment="1">
      <alignment horizontal="center"/>
    </xf>
    <xf numFmtId="0" fontId="105" fillId="33" borderId="0" xfId="49" applyFont="1" applyFill="1" applyBorder="1" applyAlignment="1" applyProtection="1">
      <alignment horizontal="center" vertical="center"/>
      <protection hidden="1"/>
    </xf>
    <xf numFmtId="0" fontId="106" fillId="33" borderId="0" xfId="0" applyFont="1" applyFill="1" applyBorder="1" applyAlignment="1">
      <alignment horizontal="center"/>
    </xf>
    <xf numFmtId="0" fontId="99" fillId="43" borderId="0" xfId="49" applyFont="1" applyFill="1" applyBorder="1" applyAlignment="1" applyProtection="1">
      <alignment horizontal="center" vertical="center" wrapText="1"/>
      <protection hidden="1"/>
    </xf>
    <xf numFmtId="196" fontId="2" fillId="33" borderId="0" xfId="49" applyNumberFormat="1" applyFont="1" applyFill="1" applyBorder="1" applyAlignment="1" applyProtection="1">
      <alignment horizontal="center" vertical="center" wrapText="1"/>
      <protection hidden="1"/>
    </xf>
    <xf numFmtId="0" fontId="99" fillId="33" borderId="0" xfId="49" applyFont="1" applyFill="1" applyBorder="1" applyAlignment="1" applyProtection="1">
      <alignment horizontal="center" vertical="center"/>
      <protection hidden="1"/>
    </xf>
    <xf numFmtId="0" fontId="5" fillId="6" borderId="21" xfId="49" applyFont="1" applyFill="1" applyBorder="1" applyAlignment="1" applyProtection="1">
      <alignment horizontal="center" vertical="center"/>
      <protection hidden="1"/>
    </xf>
    <xf numFmtId="0" fontId="91" fillId="33" borderId="12" xfId="0" applyFont="1" applyFill="1" applyBorder="1" applyAlignment="1" applyProtection="1">
      <alignment horizontal="left" vertical="top" wrapText="1"/>
      <protection hidden="1"/>
    </xf>
    <xf numFmtId="0" fontId="91" fillId="33" borderId="0" xfId="0" applyFont="1" applyFill="1" applyBorder="1" applyAlignment="1" applyProtection="1">
      <alignment horizontal="left" vertical="top" wrapText="1"/>
      <protection hidden="1"/>
    </xf>
    <xf numFmtId="0" fontId="91" fillId="33" borderId="19" xfId="0" applyFont="1" applyFill="1" applyBorder="1" applyAlignment="1" applyProtection="1">
      <alignment horizontal="left" vertical="top" wrapText="1"/>
      <protection hidden="1"/>
    </xf>
    <xf numFmtId="0" fontId="2" fillId="44" borderId="14" xfId="49" applyFont="1" applyFill="1" applyBorder="1" applyAlignment="1" applyProtection="1">
      <alignment horizontal="center" vertical="center" wrapText="1"/>
      <protection hidden="1"/>
    </xf>
    <xf numFmtId="0" fontId="2" fillId="45" borderId="18" xfId="49" applyFont="1" applyFill="1" applyBorder="1" applyAlignment="1" applyProtection="1">
      <alignment horizontal="center" vertical="center" wrapText="1"/>
      <protection hidden="1"/>
    </xf>
    <xf numFmtId="0" fontId="2" fillId="46" borderId="20" xfId="49" applyFont="1" applyFill="1" applyBorder="1" applyAlignment="1" applyProtection="1">
      <alignment horizontal="center" vertical="center" wrapText="1"/>
      <protection hidden="1"/>
    </xf>
    <xf numFmtId="0" fontId="2" fillId="47" borderId="10" xfId="49" applyFont="1" applyFill="1" applyBorder="1" applyAlignment="1" applyProtection="1">
      <alignment horizontal="center" vertical="center" wrapText="1"/>
      <protection hidden="1"/>
    </xf>
    <xf numFmtId="0" fontId="2" fillId="48" borderId="18" xfId="49" applyFont="1" applyFill="1" applyBorder="1" applyAlignment="1" applyProtection="1">
      <alignment horizontal="center" vertical="center"/>
      <protection hidden="1"/>
    </xf>
    <xf numFmtId="0" fontId="2" fillId="49" borderId="10" xfId="49" applyFont="1" applyFill="1" applyBorder="1" applyAlignment="1" applyProtection="1">
      <alignment horizontal="center" vertical="center"/>
      <protection hidden="1"/>
    </xf>
    <xf numFmtId="0" fontId="32" fillId="37" borderId="20" xfId="0" applyFont="1" applyFill="1" applyBorder="1" applyAlignment="1" applyProtection="1">
      <alignment horizontal="center" vertical="center" wrapText="1"/>
      <protection hidden="1" locked="0"/>
    </xf>
    <xf numFmtId="0" fontId="32" fillId="37" borderId="10" xfId="0" applyFont="1" applyFill="1" applyBorder="1" applyAlignment="1" applyProtection="1">
      <alignment horizontal="center" vertical="center" wrapText="1"/>
      <protection hidden="1" locked="0"/>
    </xf>
    <xf numFmtId="14" fontId="32" fillId="9" borderId="41" xfId="0" applyNumberFormat="1" applyFont="1" applyFill="1" applyBorder="1" applyAlignment="1" applyProtection="1">
      <alignment horizontal="center" vertical="center" wrapText="1"/>
      <protection hidden="1" locked="0"/>
    </xf>
    <xf numFmtId="14" fontId="32" fillId="9" borderId="42" xfId="0" applyNumberFormat="1" applyFont="1" applyFill="1" applyBorder="1" applyAlignment="1" applyProtection="1">
      <alignment horizontal="center" vertical="center" wrapText="1"/>
      <protection hidden="1" locked="0"/>
    </xf>
    <xf numFmtId="14" fontId="32" fillId="37" borderId="41" xfId="0" applyNumberFormat="1" applyFont="1" applyFill="1" applyBorder="1" applyAlignment="1" applyProtection="1">
      <alignment horizontal="center" vertical="center" wrapText="1"/>
      <protection hidden="1" locked="0"/>
    </xf>
    <xf numFmtId="14" fontId="32" fillId="37" borderId="42" xfId="0" applyNumberFormat="1" applyFont="1" applyFill="1" applyBorder="1" applyAlignment="1" applyProtection="1">
      <alignment horizontal="center" vertical="center" wrapText="1"/>
      <protection hidden="1" locked="0"/>
    </xf>
    <xf numFmtId="8" fontId="107" fillId="33" borderId="14" xfId="49" applyNumberFormat="1" applyFont="1" applyFill="1" applyBorder="1" applyAlignment="1" applyProtection="1">
      <alignment horizontal="center" vertical="center"/>
      <protection hidden="1"/>
    </xf>
    <xf numFmtId="8" fontId="107" fillId="33" borderId="18" xfId="49" applyNumberFormat="1" applyFont="1" applyFill="1" applyBorder="1" applyAlignment="1" applyProtection="1">
      <alignment horizontal="center" vertical="center"/>
      <protection hidden="1"/>
    </xf>
    <xf numFmtId="8" fontId="107" fillId="33" borderId="12" xfId="49" applyNumberFormat="1" applyFont="1" applyFill="1" applyBorder="1" applyAlignment="1" applyProtection="1">
      <alignment horizontal="center" vertical="center"/>
      <protection hidden="1"/>
    </xf>
    <xf numFmtId="8" fontId="107" fillId="33" borderId="19" xfId="49" applyNumberFormat="1" applyFont="1" applyFill="1" applyBorder="1" applyAlignment="1" applyProtection="1">
      <alignment horizontal="center" vertical="center"/>
      <protection hidden="1"/>
    </xf>
    <xf numFmtId="8" fontId="107" fillId="33" borderId="20" xfId="49" applyNumberFormat="1" applyFont="1" applyFill="1" applyBorder="1" applyAlignment="1" applyProtection="1">
      <alignment horizontal="center" vertical="center"/>
      <protection hidden="1"/>
    </xf>
    <xf numFmtId="8" fontId="107" fillId="33" borderId="10" xfId="49" applyNumberFormat="1" applyFont="1" applyFill="1" applyBorder="1" applyAlignment="1" applyProtection="1">
      <alignment horizontal="center" vertical="center"/>
      <protection hidden="1"/>
    </xf>
    <xf numFmtId="0" fontId="32" fillId="15" borderId="20" xfId="0" applyFont="1" applyFill="1" applyBorder="1" applyAlignment="1" applyProtection="1">
      <alignment horizontal="center" vertical="center" wrapText="1"/>
      <protection hidden="1" locked="0"/>
    </xf>
    <xf numFmtId="0" fontId="32" fillId="15" borderId="10" xfId="0" applyFont="1" applyFill="1" applyBorder="1" applyAlignment="1" applyProtection="1">
      <alignment horizontal="center" vertical="center" wrapText="1"/>
      <protection hidden="1" locked="0"/>
    </xf>
    <xf numFmtId="0" fontId="32" fillId="9" borderId="20" xfId="0" applyFont="1" applyFill="1" applyBorder="1" applyAlignment="1" applyProtection="1">
      <alignment horizontal="center" vertical="center" wrapText="1"/>
      <protection hidden="1" locked="0"/>
    </xf>
    <xf numFmtId="0" fontId="32" fillId="9" borderId="10" xfId="0" applyFont="1" applyFill="1" applyBorder="1" applyAlignment="1" applyProtection="1">
      <alignment horizontal="center" vertical="center" wrapText="1"/>
      <protection hidden="1" locked="0"/>
    </xf>
    <xf numFmtId="0" fontId="2" fillId="12" borderId="14" xfId="49" applyFont="1" applyFill="1" applyBorder="1" applyAlignment="1" applyProtection="1">
      <alignment horizontal="center" vertical="center" wrapText="1"/>
      <protection hidden="1"/>
    </xf>
    <xf numFmtId="0" fontId="2" fillId="12" borderId="18" xfId="49" applyFont="1" applyFill="1" applyBorder="1" applyAlignment="1" applyProtection="1">
      <alignment horizontal="center" vertical="center" wrapText="1"/>
      <protection hidden="1"/>
    </xf>
    <xf numFmtId="0" fontId="2" fillId="12" borderId="20" xfId="49" applyFont="1" applyFill="1" applyBorder="1" applyAlignment="1" applyProtection="1">
      <alignment horizontal="center" vertical="center" wrapText="1"/>
      <protection hidden="1"/>
    </xf>
    <xf numFmtId="0" fontId="2" fillId="12" borderId="10" xfId="49" applyFont="1" applyFill="1" applyBorder="1" applyAlignment="1" applyProtection="1">
      <alignment horizontal="center" vertical="center" wrapText="1"/>
      <protection hidden="1"/>
    </xf>
    <xf numFmtId="0" fontId="108" fillId="0" borderId="0" xfId="0" applyFont="1" applyAlignment="1">
      <alignment horizontal="center"/>
    </xf>
    <xf numFmtId="0" fontId="2" fillId="50" borderId="17" xfId="49" applyFont="1" applyFill="1" applyBorder="1" applyAlignment="1" applyProtection="1">
      <alignment horizontal="center" vertical="center"/>
      <protection hidden="1"/>
    </xf>
    <xf numFmtId="0" fontId="2" fillId="51" borderId="13" xfId="49" applyFont="1" applyFill="1" applyBorder="1" applyAlignment="1" applyProtection="1">
      <alignment horizontal="center" vertical="center"/>
      <protection hidden="1"/>
    </xf>
    <xf numFmtId="0" fontId="0" fillId="0" borderId="22" xfId="0" applyBorder="1" applyAlignment="1">
      <alignment horizontal="center"/>
    </xf>
    <xf numFmtId="0" fontId="0" fillId="0" borderId="24" xfId="0" applyBorder="1" applyAlignment="1">
      <alignment horizontal="center"/>
    </xf>
    <xf numFmtId="10" fontId="0" fillId="0" borderId="14" xfId="0" applyNumberFormat="1" applyBorder="1" applyAlignment="1">
      <alignment horizontal="center"/>
    </xf>
    <xf numFmtId="10" fontId="0" fillId="0" borderId="18" xfId="0" applyNumberFormat="1" applyBorder="1" applyAlignment="1">
      <alignment horizontal="center"/>
    </xf>
    <xf numFmtId="14" fontId="32" fillId="15" borderId="14" xfId="0" applyNumberFormat="1" applyFont="1" applyFill="1" applyBorder="1" applyAlignment="1" applyProtection="1">
      <alignment horizontal="center" vertical="center" wrapText="1"/>
      <protection hidden="1" locked="0"/>
    </xf>
    <xf numFmtId="14" fontId="32" fillId="15" borderId="18" xfId="0" applyNumberFormat="1" applyFont="1" applyFill="1" applyBorder="1" applyAlignment="1" applyProtection="1">
      <alignment horizontal="center" vertical="center" wrapText="1"/>
      <protection hidden="1" locked="0"/>
    </xf>
    <xf numFmtId="0" fontId="2" fillId="52" borderId="15" xfId="49" applyFont="1" applyFill="1" applyBorder="1" applyAlignment="1" applyProtection="1">
      <alignment horizontal="center" vertical="center"/>
      <protection hidden="1"/>
    </xf>
    <xf numFmtId="0" fontId="2" fillId="53" borderId="16" xfId="49" applyFont="1" applyFill="1" applyBorder="1" applyAlignment="1" applyProtection="1">
      <alignment horizontal="center" vertical="center"/>
      <protection hidden="1"/>
    </xf>
    <xf numFmtId="0" fontId="9" fillId="54" borderId="22" xfId="0" applyFont="1" applyFill="1" applyBorder="1" applyAlignment="1" applyProtection="1">
      <alignment horizontal="center"/>
      <protection hidden="1"/>
    </xf>
    <xf numFmtId="0" fontId="9" fillId="54" borderId="40" xfId="0" applyFont="1" applyFill="1" applyBorder="1" applyAlignment="1" applyProtection="1">
      <alignment horizontal="center"/>
      <protection hidden="1"/>
    </xf>
    <xf numFmtId="0" fontId="3" fillId="33" borderId="17" xfId="49" applyFont="1" applyFill="1" applyBorder="1" applyAlignment="1" applyProtection="1">
      <alignment horizontal="center" vertical="center"/>
      <protection hidden="1"/>
    </xf>
    <xf numFmtId="0" fontId="3" fillId="33" borderId="13" xfId="49" applyFont="1" applyFill="1" applyBorder="1" applyAlignment="1" applyProtection="1">
      <alignment horizontal="center" vertical="center"/>
      <protection hidden="1"/>
    </xf>
    <xf numFmtId="176" fontId="5" fillId="35" borderId="14" xfId="49" applyNumberFormat="1" applyFont="1" applyFill="1" applyBorder="1" applyAlignment="1" applyProtection="1">
      <alignment horizontal="center" vertical="center"/>
      <protection locked="0"/>
    </xf>
    <xf numFmtId="176" fontId="5" fillId="35" borderId="20" xfId="49" applyNumberFormat="1" applyFont="1" applyFill="1" applyBorder="1" applyAlignment="1" applyProtection="1">
      <alignment horizontal="center" vertical="center"/>
      <protection locked="0"/>
    </xf>
    <xf numFmtId="179" fontId="92" fillId="0" borderId="40" xfId="0" applyNumberFormat="1" applyFont="1" applyBorder="1" applyAlignment="1" applyProtection="1">
      <alignment horizontal="center"/>
      <protection hidden="1"/>
    </xf>
    <xf numFmtId="179" fontId="92" fillId="0" borderId="24" xfId="0" applyNumberFormat="1" applyFont="1" applyBorder="1" applyAlignment="1" applyProtection="1">
      <alignment horizontal="center"/>
      <protection hidden="1"/>
    </xf>
    <xf numFmtId="0" fontId="5" fillId="55" borderId="22" xfId="49" applyFont="1" applyFill="1" applyBorder="1" applyAlignment="1" applyProtection="1">
      <alignment horizontal="center" vertical="center"/>
      <protection hidden="1"/>
    </xf>
    <xf numFmtId="0" fontId="5" fillId="56" borderId="40" xfId="49" applyFont="1" applyFill="1" applyBorder="1" applyAlignment="1" applyProtection="1">
      <alignment horizontal="center" vertical="center"/>
      <protection hidden="1"/>
    </xf>
    <xf numFmtId="0" fontId="5" fillId="57" borderId="24" xfId="49" applyFont="1" applyFill="1" applyBorder="1" applyAlignment="1" applyProtection="1">
      <alignment horizontal="center" vertical="center"/>
      <protection hidden="1"/>
    </xf>
    <xf numFmtId="0" fontId="9" fillId="0" borderId="14" xfId="49" applyFont="1" applyFill="1" applyBorder="1" applyAlignment="1" applyProtection="1">
      <alignment horizontal="center" vertical="center"/>
      <protection hidden="1"/>
    </xf>
    <xf numFmtId="0" fontId="9" fillId="0" borderId="15" xfId="49" applyFont="1" applyFill="1" applyBorder="1" applyAlignment="1" applyProtection="1">
      <alignment horizontal="center" vertical="center"/>
      <protection hidden="1"/>
    </xf>
    <xf numFmtId="0" fontId="9" fillId="0" borderId="18" xfId="49" applyFont="1" applyFill="1" applyBorder="1" applyAlignment="1" applyProtection="1">
      <alignment horizontal="center" vertical="center"/>
      <protection hidden="1"/>
    </xf>
    <xf numFmtId="0" fontId="9" fillId="0" borderId="20" xfId="49" applyFont="1" applyFill="1" applyBorder="1" applyAlignment="1" applyProtection="1">
      <alignment horizontal="center" vertical="center"/>
      <protection hidden="1"/>
    </xf>
    <xf numFmtId="0" fontId="9" fillId="0" borderId="16" xfId="49" applyFont="1" applyFill="1" applyBorder="1" applyAlignment="1" applyProtection="1">
      <alignment horizontal="center" vertical="center"/>
      <protection hidden="1"/>
    </xf>
    <xf numFmtId="0" fontId="9" fillId="0" borderId="10" xfId="49" applyFont="1" applyFill="1" applyBorder="1" applyAlignment="1" applyProtection="1">
      <alignment horizontal="center" vertical="center"/>
      <protection hidden="1"/>
    </xf>
    <xf numFmtId="177" fontId="9" fillId="9" borderId="14" xfId="49" applyNumberFormat="1" applyFont="1" applyFill="1" applyBorder="1" applyAlignment="1" applyProtection="1">
      <alignment horizontal="center" vertical="center"/>
      <protection hidden="1"/>
    </xf>
    <xf numFmtId="177" fontId="9" fillId="9" borderId="18" xfId="49" applyNumberFormat="1" applyFont="1" applyFill="1" applyBorder="1" applyAlignment="1" applyProtection="1">
      <alignment horizontal="center" vertical="center"/>
      <protection hidden="1"/>
    </xf>
    <xf numFmtId="177" fontId="9" fillId="9" borderId="20" xfId="49" applyNumberFormat="1" applyFont="1" applyFill="1" applyBorder="1" applyAlignment="1" applyProtection="1">
      <alignment horizontal="center" vertical="center"/>
      <protection hidden="1"/>
    </xf>
    <xf numFmtId="177" fontId="9" fillId="9" borderId="10" xfId="49" applyNumberFormat="1" applyFont="1" applyFill="1" applyBorder="1" applyAlignment="1" applyProtection="1">
      <alignment horizontal="center" vertical="center"/>
      <protection hidden="1"/>
    </xf>
    <xf numFmtId="0" fontId="7" fillId="0" borderId="14" xfId="49" applyFont="1" applyFill="1" applyBorder="1" applyAlignment="1" applyProtection="1">
      <alignment horizontal="center"/>
      <protection hidden="1"/>
    </xf>
    <xf numFmtId="0" fontId="7" fillId="0" borderId="15" xfId="49" applyFont="1" applyFill="1" applyBorder="1" applyAlignment="1" applyProtection="1">
      <alignment horizontal="center"/>
      <protection hidden="1"/>
    </xf>
    <xf numFmtId="0" fontId="7" fillId="0" borderId="18" xfId="49" applyFont="1" applyFill="1" applyBorder="1" applyAlignment="1" applyProtection="1">
      <alignment horizontal="center"/>
      <protection hidden="1"/>
    </xf>
    <xf numFmtId="0" fontId="5" fillId="33" borderId="12" xfId="49" applyFont="1" applyFill="1" applyBorder="1" applyAlignment="1" applyProtection="1">
      <alignment horizontal="left"/>
      <protection hidden="1"/>
    </xf>
    <xf numFmtId="0" fontId="5" fillId="33" borderId="0" xfId="49" applyFont="1" applyFill="1" applyBorder="1" applyAlignment="1" applyProtection="1">
      <alignment horizontal="left"/>
      <protection hidden="1"/>
    </xf>
    <xf numFmtId="0" fontId="5" fillId="58" borderId="14" xfId="49" applyFont="1" applyFill="1" applyBorder="1" applyAlignment="1" applyProtection="1">
      <alignment horizontal="center" vertical="center"/>
      <protection hidden="1"/>
    </xf>
    <xf numFmtId="0" fontId="5" fillId="59" borderId="15" xfId="49" applyFont="1" applyFill="1" applyBorder="1" applyAlignment="1" applyProtection="1">
      <alignment horizontal="center" vertical="center"/>
      <protection hidden="1"/>
    </xf>
    <xf numFmtId="0" fontId="5" fillId="60" borderId="18" xfId="49" applyFont="1" applyFill="1" applyBorder="1" applyAlignment="1" applyProtection="1">
      <alignment horizontal="center" vertical="center"/>
      <protection hidden="1"/>
    </xf>
    <xf numFmtId="0" fontId="5" fillId="61" borderId="12" xfId="49" applyFont="1" applyFill="1" applyBorder="1" applyAlignment="1" applyProtection="1">
      <alignment horizontal="center" vertical="center"/>
      <protection hidden="1"/>
    </xf>
    <xf numFmtId="0" fontId="5" fillId="62" borderId="0" xfId="49" applyFont="1" applyFill="1" applyBorder="1" applyAlignment="1" applyProtection="1">
      <alignment horizontal="center" vertical="center"/>
      <protection hidden="1"/>
    </xf>
    <xf numFmtId="0" fontId="5" fillId="63" borderId="19" xfId="49" applyFont="1" applyFill="1" applyBorder="1" applyAlignment="1" applyProtection="1">
      <alignment horizontal="center" vertical="center"/>
      <protection hidden="1"/>
    </xf>
    <xf numFmtId="0" fontId="2" fillId="0" borderId="15" xfId="49" applyFont="1" applyBorder="1" applyAlignment="1" applyProtection="1">
      <alignment horizontal="center"/>
      <protection hidden="1"/>
    </xf>
    <xf numFmtId="186" fontId="91" fillId="3" borderId="17" xfId="0" applyNumberFormat="1" applyFont="1" applyFill="1" applyBorder="1" applyAlignment="1" applyProtection="1">
      <alignment horizontal="center" vertical="center"/>
      <protection locked="0"/>
    </xf>
    <xf numFmtId="186" fontId="91" fillId="3" borderId="13" xfId="0" applyNumberFormat="1" applyFont="1" applyFill="1" applyBorder="1" applyAlignment="1" applyProtection="1">
      <alignment horizontal="center" vertical="center"/>
      <protection locked="0"/>
    </xf>
    <xf numFmtId="14" fontId="93" fillId="9" borderId="14" xfId="0" applyNumberFormat="1" applyFont="1" applyFill="1" applyBorder="1" applyAlignment="1" applyProtection="1">
      <alignment horizontal="center" vertical="center" wrapText="1"/>
      <protection hidden="1"/>
    </xf>
    <xf numFmtId="14" fontId="93" fillId="9" borderId="18" xfId="0" applyNumberFormat="1" applyFont="1" applyFill="1" applyBorder="1" applyAlignment="1" applyProtection="1">
      <alignment horizontal="center" vertical="center" wrapText="1"/>
      <protection hidden="1"/>
    </xf>
    <xf numFmtId="0" fontId="92" fillId="0" borderId="22" xfId="0" applyFont="1" applyBorder="1" applyAlignment="1" applyProtection="1">
      <alignment horizontal="center" vertical="center"/>
      <protection hidden="1"/>
    </xf>
    <xf numFmtId="0" fontId="92" fillId="0" borderId="24" xfId="0" applyFont="1" applyBorder="1" applyAlignment="1" applyProtection="1">
      <alignment horizontal="center" vertical="center"/>
      <protection hidden="1"/>
    </xf>
    <xf numFmtId="0" fontId="91" fillId="0" borderId="14" xfId="0" applyFont="1" applyBorder="1" applyAlignment="1" applyProtection="1">
      <alignment horizontal="center" vertical="center" wrapText="1"/>
      <protection hidden="1"/>
    </xf>
    <xf numFmtId="0" fontId="91" fillId="0" borderId="18" xfId="0" applyFont="1" applyBorder="1" applyAlignment="1" applyProtection="1">
      <alignment horizontal="center" vertical="center" wrapText="1"/>
      <protection hidden="1"/>
    </xf>
    <xf numFmtId="0" fontId="91" fillId="0" borderId="20" xfId="0" applyFont="1" applyBorder="1" applyAlignment="1" applyProtection="1">
      <alignment horizontal="center" vertical="center" wrapText="1"/>
      <protection hidden="1"/>
    </xf>
    <xf numFmtId="0" fontId="91" fillId="0" borderId="10" xfId="0" applyFont="1" applyBorder="1" applyAlignment="1" applyProtection="1">
      <alignment horizontal="center" vertical="center" wrapText="1"/>
      <protection hidden="1"/>
    </xf>
    <xf numFmtId="186" fontId="109" fillId="15" borderId="18" xfId="0" applyNumberFormat="1" applyFont="1" applyFill="1" applyBorder="1" applyAlignment="1" applyProtection="1">
      <alignment horizontal="center" vertical="center"/>
      <protection hidden="1"/>
    </xf>
    <xf numFmtId="0" fontId="109" fillId="15" borderId="10" xfId="0" applyFont="1" applyFill="1" applyBorder="1" applyAlignment="1" applyProtection="1">
      <alignment horizontal="center" vertical="center"/>
      <protection hidden="1"/>
    </xf>
    <xf numFmtId="14" fontId="93" fillId="37" borderId="14" xfId="0" applyNumberFormat="1" applyFont="1" applyFill="1" applyBorder="1" applyAlignment="1" applyProtection="1">
      <alignment horizontal="center" vertical="center" wrapText="1"/>
      <protection hidden="1"/>
    </xf>
    <xf numFmtId="14" fontId="93" fillId="37" borderId="18" xfId="0" applyNumberFormat="1" applyFont="1" applyFill="1" applyBorder="1" applyAlignment="1" applyProtection="1">
      <alignment horizontal="center" vertical="center" wrapText="1"/>
      <protection hidden="1"/>
    </xf>
    <xf numFmtId="0" fontId="91" fillId="0" borderId="14" xfId="0" applyFont="1" applyBorder="1" applyAlignment="1" applyProtection="1">
      <alignment vertical="top" wrapText="1"/>
      <protection locked="0"/>
    </xf>
    <xf numFmtId="0" fontId="91" fillId="0" borderId="15" xfId="0" applyFont="1" applyBorder="1" applyAlignment="1" applyProtection="1">
      <alignment vertical="top" wrapText="1"/>
      <protection locked="0"/>
    </xf>
    <xf numFmtId="0" fontId="91" fillId="0" borderId="18" xfId="0" applyFont="1" applyBorder="1" applyAlignment="1" applyProtection="1">
      <alignment vertical="top" wrapText="1"/>
      <protection locked="0"/>
    </xf>
    <xf numFmtId="0" fontId="91" fillId="0" borderId="12" xfId="0" applyFont="1" applyBorder="1" applyAlignment="1" applyProtection="1">
      <alignment vertical="top" wrapText="1"/>
      <protection locked="0"/>
    </xf>
    <xf numFmtId="0" fontId="91" fillId="0" borderId="0" xfId="0" applyFont="1" applyBorder="1" applyAlignment="1" applyProtection="1">
      <alignment vertical="top" wrapText="1"/>
      <protection locked="0"/>
    </xf>
    <xf numFmtId="0" fontId="91" fillId="0" borderId="19" xfId="0" applyFont="1" applyBorder="1" applyAlignment="1" applyProtection="1">
      <alignment vertical="top" wrapText="1"/>
      <protection locked="0"/>
    </xf>
    <xf numFmtId="0" fontId="91" fillId="0" borderId="20" xfId="0" applyFont="1" applyBorder="1" applyAlignment="1" applyProtection="1">
      <alignment vertical="top" wrapText="1"/>
      <protection locked="0"/>
    </xf>
    <xf numFmtId="0" fontId="91" fillId="0" borderId="16" xfId="0" applyFont="1" applyBorder="1" applyAlignment="1" applyProtection="1">
      <alignment vertical="top" wrapText="1"/>
      <protection locked="0"/>
    </xf>
    <xf numFmtId="0" fontId="91" fillId="0" borderId="10" xfId="0" applyFont="1" applyBorder="1" applyAlignment="1" applyProtection="1">
      <alignment vertical="top" wrapText="1"/>
      <protection locked="0"/>
    </xf>
    <xf numFmtId="186" fontId="91" fillId="33" borderId="17" xfId="0" applyNumberFormat="1" applyFont="1" applyFill="1" applyBorder="1" applyAlignment="1" applyProtection="1">
      <alignment horizontal="center" vertical="center"/>
      <protection hidden="1"/>
    </xf>
    <xf numFmtId="186" fontId="91" fillId="33" borderId="13" xfId="0" applyNumberFormat="1" applyFont="1" applyFill="1" applyBorder="1" applyAlignment="1" applyProtection="1">
      <alignment horizontal="center" vertical="center"/>
      <protection hidden="1"/>
    </xf>
    <xf numFmtId="1" fontId="91" fillId="0" borderId="14" xfId="0" applyNumberFormat="1" applyFont="1" applyBorder="1" applyAlignment="1" applyProtection="1">
      <alignment horizontal="center" vertical="center" wrapText="1"/>
      <protection hidden="1"/>
    </xf>
    <xf numFmtId="1" fontId="91" fillId="0" borderId="20" xfId="0" applyNumberFormat="1" applyFont="1" applyBorder="1" applyAlignment="1" applyProtection="1">
      <alignment horizontal="center" vertical="center" wrapText="1"/>
      <protection hidden="1"/>
    </xf>
    <xf numFmtId="0" fontId="110" fillId="0" borderId="14" xfId="0" applyFont="1" applyBorder="1" applyAlignment="1" applyProtection="1">
      <alignment horizontal="center" vertical="center" wrapText="1"/>
      <protection hidden="1"/>
    </xf>
    <xf numFmtId="186" fontId="109" fillId="15" borderId="17" xfId="0" applyNumberFormat="1" applyFont="1" applyFill="1" applyBorder="1" applyAlignment="1" applyProtection="1">
      <alignment horizontal="center" vertical="center"/>
      <protection hidden="1"/>
    </xf>
    <xf numFmtId="0" fontId="109" fillId="15" borderId="13" xfId="0" applyFont="1" applyFill="1" applyBorder="1" applyAlignment="1" applyProtection="1">
      <alignment horizontal="center" vertical="center"/>
      <protection hidden="1"/>
    </xf>
    <xf numFmtId="1" fontId="91" fillId="0" borderId="17" xfId="0" applyNumberFormat="1" applyFont="1" applyBorder="1" applyAlignment="1" applyProtection="1">
      <alignment horizontal="center" vertical="center" wrapText="1"/>
      <protection hidden="1"/>
    </xf>
    <xf numFmtId="1" fontId="91" fillId="0" borderId="13" xfId="0" applyNumberFormat="1" applyFont="1" applyBorder="1" applyAlignment="1" applyProtection="1">
      <alignment horizontal="center" vertical="center" wrapText="1"/>
      <protection hidden="1"/>
    </xf>
    <xf numFmtId="0" fontId="92" fillId="0" borderId="40" xfId="0" applyFont="1" applyBorder="1" applyAlignment="1" applyProtection="1">
      <alignment horizontal="right"/>
      <protection hidden="1"/>
    </xf>
    <xf numFmtId="179" fontId="98" fillId="0" borderId="40" xfId="0" applyNumberFormat="1" applyFont="1" applyBorder="1" applyAlignment="1" applyProtection="1">
      <alignment horizontal="center"/>
      <protection hidden="1"/>
    </xf>
    <xf numFmtId="0" fontId="93" fillId="0" borderId="22" xfId="0" applyFont="1" applyBorder="1" applyAlignment="1" applyProtection="1">
      <alignment horizontal="center"/>
      <protection hidden="1"/>
    </xf>
    <xf numFmtId="0" fontId="93" fillId="0" borderId="40" xfId="0" applyFont="1" applyBorder="1" applyAlignment="1" applyProtection="1">
      <alignment horizontal="center"/>
      <protection hidden="1"/>
    </xf>
    <xf numFmtId="0" fontId="27" fillId="33" borderId="12" xfId="49" applyFont="1" applyFill="1" applyBorder="1" applyAlignment="1" applyProtection="1">
      <alignment horizontal="center" vertical="center"/>
      <protection hidden="1"/>
    </xf>
    <xf numFmtId="0" fontId="27" fillId="33" borderId="0" xfId="49" applyFont="1" applyFill="1" applyBorder="1" applyAlignment="1" applyProtection="1">
      <alignment horizontal="center" vertical="center"/>
      <protection hidden="1"/>
    </xf>
    <xf numFmtId="0" fontId="27" fillId="33" borderId="20" xfId="49" applyFont="1" applyFill="1" applyBorder="1" applyAlignment="1" applyProtection="1">
      <alignment horizontal="center" vertical="center"/>
      <protection hidden="1"/>
    </xf>
    <xf numFmtId="0" fontId="27" fillId="33" borderId="16" xfId="49" applyFont="1" applyFill="1" applyBorder="1" applyAlignment="1" applyProtection="1">
      <alignment horizontal="center" vertical="center"/>
      <protection hidden="1"/>
    </xf>
    <xf numFmtId="186" fontId="32" fillId="3" borderId="43" xfId="49" applyNumberFormat="1" applyFont="1" applyFill="1" applyBorder="1" applyAlignment="1" applyProtection="1">
      <alignment horizontal="center" vertical="center"/>
      <protection hidden="1" locked="0"/>
    </xf>
    <xf numFmtId="186" fontId="32" fillId="3" borderId="44" xfId="49" applyNumberFormat="1" applyFont="1" applyFill="1" applyBorder="1" applyAlignment="1" applyProtection="1">
      <alignment horizontal="center" vertical="center"/>
      <protection hidden="1" locked="0"/>
    </xf>
    <xf numFmtId="0" fontId="5" fillId="33" borderId="12" xfId="49" applyFont="1" applyFill="1" applyBorder="1" applyAlignment="1" applyProtection="1">
      <alignment horizontal="left"/>
      <protection locked="0"/>
    </xf>
    <xf numFmtId="0" fontId="5" fillId="33" borderId="0" xfId="49" applyFont="1" applyFill="1" applyBorder="1" applyAlignment="1" applyProtection="1">
      <alignment horizontal="left"/>
      <protection locked="0"/>
    </xf>
    <xf numFmtId="0" fontId="5" fillId="33" borderId="19" xfId="49" applyFont="1" applyFill="1" applyBorder="1" applyAlignment="1" applyProtection="1">
      <alignment horizontal="left"/>
      <protection locked="0"/>
    </xf>
    <xf numFmtId="0" fontId="5" fillId="33" borderId="12" xfId="49" applyFont="1" applyFill="1" applyBorder="1" applyAlignment="1" applyProtection="1">
      <alignment/>
      <protection hidden="1"/>
    </xf>
    <xf numFmtId="0" fontId="5" fillId="33" borderId="0" xfId="49" applyFont="1" applyFill="1" applyBorder="1" applyAlignment="1" applyProtection="1">
      <alignment/>
      <protection hidden="1"/>
    </xf>
    <xf numFmtId="0" fontId="5" fillId="33" borderId="19" xfId="49" applyFont="1" applyFill="1" applyBorder="1" applyAlignment="1" applyProtection="1">
      <alignment/>
      <protection hidden="1"/>
    </xf>
    <xf numFmtId="0" fontId="8" fillId="33" borderId="0" xfId="49" applyFont="1" applyFill="1" applyBorder="1" applyAlignment="1" applyProtection="1">
      <alignment horizontal="right" vertical="center"/>
      <protection hidden="1"/>
    </xf>
    <xf numFmtId="0" fontId="5" fillId="38" borderId="45" xfId="0" applyFont="1" applyFill="1" applyBorder="1" applyAlignment="1">
      <alignment horizontal="left"/>
    </xf>
    <xf numFmtId="0" fontId="5" fillId="38" borderId="46" xfId="0" applyFont="1" applyFill="1" applyBorder="1" applyAlignment="1">
      <alignment horizontal="left"/>
    </xf>
    <xf numFmtId="0" fontId="5" fillId="38" borderId="47" xfId="0" applyFont="1" applyFill="1" applyBorder="1" applyAlignment="1">
      <alignment horizontal="left"/>
    </xf>
    <xf numFmtId="0" fontId="5" fillId="33" borderId="48" xfId="49" applyFont="1" applyFill="1" applyBorder="1" applyAlignment="1" applyProtection="1">
      <alignment horizontal="left"/>
      <protection hidden="1"/>
    </xf>
    <xf numFmtId="0" fontId="5" fillId="33" borderId="30" xfId="49" applyFont="1" applyFill="1" applyBorder="1" applyAlignment="1" applyProtection="1">
      <alignment horizontal="left"/>
      <protection hidden="1"/>
    </xf>
    <xf numFmtId="177" fontId="7" fillId="9" borderId="15" xfId="49" applyNumberFormat="1" applyFont="1" applyFill="1" applyBorder="1" applyAlignment="1" applyProtection="1">
      <alignment horizontal="center" vertical="center"/>
      <protection hidden="1"/>
    </xf>
    <xf numFmtId="177" fontId="7" fillId="9" borderId="16" xfId="49" applyNumberFormat="1" applyFont="1" applyFill="1" applyBorder="1" applyAlignment="1" applyProtection="1">
      <alignment horizontal="center" vertical="center"/>
      <protection hidden="1"/>
    </xf>
    <xf numFmtId="0" fontId="8" fillId="37" borderId="49" xfId="49" applyFont="1" applyFill="1" applyBorder="1" applyAlignment="1" applyProtection="1">
      <alignment/>
      <protection hidden="1" locked="0"/>
    </xf>
    <xf numFmtId="0" fontId="42" fillId="37" borderId="50" xfId="0" applyFont="1" applyFill="1" applyBorder="1" applyAlignment="1">
      <alignment/>
    </xf>
    <xf numFmtId="0" fontId="5" fillId="0" borderId="12" xfId="49" applyFont="1" applyFill="1" applyBorder="1" applyAlignment="1" applyProtection="1">
      <alignment horizontal="left"/>
      <protection hidden="1"/>
    </xf>
    <xf numFmtId="0" fontId="5" fillId="0" borderId="0" xfId="49" applyFont="1" applyFill="1" applyBorder="1" applyAlignment="1" applyProtection="1">
      <alignment horizontal="left"/>
      <protection hidden="1"/>
    </xf>
    <xf numFmtId="176" fontId="5" fillId="9" borderId="15" xfId="49" applyNumberFormat="1" applyFont="1" applyFill="1" applyBorder="1" applyAlignment="1" applyProtection="1">
      <alignment horizontal="center"/>
      <protection hidden="1"/>
    </xf>
    <xf numFmtId="176" fontId="5" fillId="9" borderId="18" xfId="49" applyNumberFormat="1" applyFont="1" applyFill="1" applyBorder="1" applyAlignment="1" applyProtection="1">
      <alignment horizontal="center"/>
      <protection hidden="1"/>
    </xf>
    <xf numFmtId="0" fontId="5" fillId="33" borderId="12" xfId="49" applyNumberFormat="1" applyFont="1" applyFill="1" applyBorder="1" applyAlignment="1" applyProtection="1">
      <alignment/>
      <protection hidden="1"/>
    </xf>
    <xf numFmtId="0" fontId="5" fillId="33" borderId="0" xfId="49" applyNumberFormat="1" applyFont="1" applyFill="1" applyBorder="1" applyAlignment="1" applyProtection="1">
      <alignment/>
      <protection hidden="1"/>
    </xf>
    <xf numFmtId="0" fontId="5" fillId="3" borderId="0" xfId="49" applyNumberFormat="1" applyFont="1" applyFill="1" applyBorder="1" applyAlignment="1" applyProtection="1">
      <alignment/>
      <protection locked="0"/>
    </xf>
    <xf numFmtId="0" fontId="5" fillId="3" borderId="19" xfId="49" applyNumberFormat="1" applyFont="1" applyFill="1" applyBorder="1" applyAlignment="1" applyProtection="1">
      <alignment/>
      <protection locked="0"/>
    </xf>
    <xf numFmtId="0" fontId="5" fillId="64" borderId="32" xfId="49" applyFont="1" applyFill="1" applyBorder="1" applyAlignment="1" applyProtection="1">
      <alignment horizontal="center" vertical="center"/>
      <protection hidden="1"/>
    </xf>
    <xf numFmtId="0" fontId="5" fillId="65" borderId="47" xfId="49" applyFont="1" applyFill="1" applyBorder="1" applyAlignment="1" applyProtection="1">
      <alignment horizontal="center" vertical="center"/>
      <protection hidden="1"/>
    </xf>
    <xf numFmtId="0" fontId="5" fillId="66" borderId="46" xfId="49" applyFont="1" applyFill="1" applyBorder="1" applyAlignment="1" applyProtection="1">
      <alignment horizontal="center" vertical="center"/>
      <protection hidden="1"/>
    </xf>
    <xf numFmtId="0" fontId="5" fillId="67" borderId="51" xfId="49" applyFont="1" applyFill="1" applyBorder="1" applyAlignment="1" applyProtection="1">
      <alignment horizontal="center" vertical="center"/>
      <protection hidden="1"/>
    </xf>
    <xf numFmtId="182" fontId="2" fillId="33" borderId="22" xfId="49" applyNumberFormat="1" applyFont="1" applyFill="1" applyBorder="1" applyAlignment="1" applyProtection="1">
      <alignment/>
      <protection hidden="1"/>
    </xf>
    <xf numFmtId="182" fontId="2" fillId="33" borderId="24" xfId="49" applyNumberFormat="1" applyFont="1" applyFill="1" applyBorder="1" applyAlignment="1" applyProtection="1">
      <alignment/>
      <protection hidden="1"/>
    </xf>
    <xf numFmtId="0" fontId="5" fillId="33" borderId="0" xfId="49" applyFont="1" applyFill="1" applyBorder="1" applyAlignment="1" applyProtection="1">
      <alignment/>
      <protection locked="0"/>
    </xf>
    <xf numFmtId="0" fontId="5" fillId="33" borderId="19" xfId="49" applyFont="1" applyFill="1" applyBorder="1" applyAlignment="1" applyProtection="1">
      <alignment/>
      <protection locked="0"/>
    </xf>
    <xf numFmtId="176" fontId="5" fillId="9" borderId="0" xfId="49" applyNumberFormat="1" applyFont="1" applyFill="1" applyBorder="1" applyAlignment="1" applyProtection="1">
      <alignment horizontal="center"/>
      <protection hidden="1"/>
    </xf>
    <xf numFmtId="176" fontId="5" fillId="9" borderId="19" xfId="49" applyNumberFormat="1" applyFont="1" applyFill="1" applyBorder="1" applyAlignment="1" applyProtection="1">
      <alignment horizontal="center"/>
      <protection hidden="1"/>
    </xf>
    <xf numFmtId="0" fontId="91" fillId="33" borderId="12" xfId="0" applyFont="1" applyFill="1" applyBorder="1" applyAlignment="1" applyProtection="1">
      <alignment/>
      <protection hidden="1"/>
    </xf>
    <xf numFmtId="0" fontId="91" fillId="33" borderId="0" xfId="0" applyFont="1" applyFill="1" applyBorder="1" applyAlignment="1" applyProtection="1">
      <alignment/>
      <protection hidden="1"/>
    </xf>
    <xf numFmtId="0" fontId="91" fillId="3" borderId="0" xfId="0" applyFont="1" applyFill="1" applyBorder="1" applyAlignment="1" applyProtection="1">
      <alignment/>
      <protection locked="0"/>
    </xf>
    <xf numFmtId="0" fontId="91" fillId="3" borderId="19" xfId="0" applyFont="1" applyFill="1" applyBorder="1" applyAlignment="1" applyProtection="1">
      <alignment/>
      <protection locked="0"/>
    </xf>
    <xf numFmtId="0" fontId="91" fillId="35" borderId="0" xfId="0" applyFont="1" applyFill="1" applyBorder="1" applyAlignment="1" applyProtection="1">
      <alignment/>
      <protection locked="0"/>
    </xf>
    <xf numFmtId="0" fontId="91" fillId="35" borderId="19" xfId="0" applyFont="1" applyFill="1" applyBorder="1" applyAlignment="1" applyProtection="1">
      <alignment/>
      <protection locked="0"/>
    </xf>
    <xf numFmtId="0" fontId="98" fillId="0" borderId="0" xfId="0" applyFont="1" applyBorder="1" applyAlignment="1" applyProtection="1">
      <alignment horizontal="center" vertical="center"/>
      <protection hidden="1"/>
    </xf>
    <xf numFmtId="0" fontId="93" fillId="37" borderId="20" xfId="0" applyFont="1" applyFill="1" applyBorder="1" applyAlignment="1" applyProtection="1">
      <alignment horizontal="center" vertical="center" wrapText="1"/>
      <protection hidden="1"/>
    </xf>
    <xf numFmtId="0" fontId="93" fillId="37" borderId="10" xfId="0" applyFont="1" applyFill="1" applyBorder="1" applyAlignment="1" applyProtection="1">
      <alignment horizontal="center" vertical="center" wrapText="1"/>
      <protection hidden="1"/>
    </xf>
    <xf numFmtId="14" fontId="93" fillId="9" borderId="20" xfId="0" applyNumberFormat="1" applyFont="1" applyFill="1" applyBorder="1" applyAlignment="1" applyProtection="1">
      <alignment horizontal="center" vertical="center" wrapText="1"/>
      <protection hidden="1"/>
    </xf>
    <xf numFmtId="0" fontId="93" fillId="9" borderId="10" xfId="0" applyFont="1" applyFill="1" applyBorder="1" applyAlignment="1" applyProtection="1">
      <alignment horizontal="center" vertical="center" wrapText="1"/>
      <protection hidden="1"/>
    </xf>
    <xf numFmtId="0" fontId="94" fillId="0" borderId="22" xfId="0" applyFont="1" applyBorder="1" applyAlignment="1" applyProtection="1">
      <alignment horizontal="center" vertical="center"/>
      <protection hidden="1"/>
    </xf>
    <xf numFmtId="0" fontId="94" fillId="0" borderId="24" xfId="0" applyFont="1" applyBorder="1" applyAlignment="1" applyProtection="1">
      <alignment horizontal="center" vertical="center"/>
      <protection hidden="1"/>
    </xf>
    <xf numFmtId="0" fontId="5" fillId="12" borderId="22" xfId="49" applyFont="1" applyFill="1" applyBorder="1" applyAlignment="1" applyProtection="1">
      <alignment horizontal="center" vertical="center"/>
      <protection hidden="1"/>
    </xf>
    <xf numFmtId="0" fontId="5" fillId="12" borderId="40" xfId="49" applyFont="1" applyFill="1" applyBorder="1" applyAlignment="1" applyProtection="1">
      <alignment horizontal="center" vertical="center"/>
      <protection hidden="1"/>
    </xf>
    <xf numFmtId="0" fontId="5" fillId="12" borderId="24" xfId="49" applyFont="1" applyFill="1" applyBorder="1" applyAlignment="1" applyProtection="1">
      <alignment horizontal="center" vertical="center"/>
      <protection hidden="1"/>
    </xf>
    <xf numFmtId="0" fontId="2" fillId="33" borderId="22" xfId="49" applyFont="1" applyFill="1" applyBorder="1" applyAlignment="1" applyProtection="1">
      <alignment horizontal="right"/>
      <protection hidden="1"/>
    </xf>
    <xf numFmtId="0" fontId="2" fillId="33" borderId="40" xfId="49" applyFont="1" applyFill="1" applyBorder="1" applyAlignment="1" applyProtection="1">
      <alignment horizontal="right"/>
      <protection hidden="1"/>
    </xf>
    <xf numFmtId="0" fontId="2" fillId="33" borderId="24" xfId="49" applyFont="1" applyFill="1" applyBorder="1" applyAlignment="1" applyProtection="1">
      <alignment horizontal="right"/>
      <protection hidden="1"/>
    </xf>
    <xf numFmtId="8" fontId="2" fillId="33" borderId="22" xfId="44" applyNumberFormat="1" applyFont="1" applyFill="1" applyBorder="1" applyAlignment="1" applyProtection="1">
      <alignment/>
      <protection hidden="1"/>
    </xf>
    <xf numFmtId="8" fontId="2" fillId="33" borderId="40" xfId="44" applyNumberFormat="1" applyFont="1" applyFill="1" applyBorder="1" applyAlignment="1" applyProtection="1">
      <alignment/>
      <protection hidden="1"/>
    </xf>
    <xf numFmtId="8" fontId="2" fillId="33" borderId="24" xfId="44" applyNumberFormat="1" applyFont="1" applyFill="1" applyBorder="1" applyAlignment="1" applyProtection="1">
      <alignment/>
      <protection hidden="1"/>
    </xf>
    <xf numFmtId="0" fontId="5" fillId="68" borderId="22" xfId="49" applyFont="1" applyFill="1" applyBorder="1" applyAlignment="1" applyProtection="1">
      <alignment horizontal="center" vertical="center"/>
      <protection hidden="1"/>
    </xf>
    <xf numFmtId="0" fontId="5" fillId="69" borderId="40" xfId="49" applyFont="1" applyFill="1" applyBorder="1" applyAlignment="1" applyProtection="1">
      <alignment horizontal="center" vertical="center"/>
      <protection hidden="1"/>
    </xf>
    <xf numFmtId="0" fontId="5" fillId="36" borderId="52" xfId="0" applyFont="1" applyFill="1" applyBorder="1" applyAlignment="1">
      <alignment horizontal="left"/>
    </xf>
    <xf numFmtId="0" fontId="5" fillId="36" borderId="53" xfId="0" applyFont="1" applyFill="1" applyBorder="1" applyAlignment="1">
      <alignment horizontal="left"/>
    </xf>
    <xf numFmtId="0" fontId="5" fillId="33" borderId="14" xfId="49" applyFont="1" applyFill="1" applyBorder="1" applyAlignment="1" applyProtection="1">
      <alignment horizontal="center"/>
      <protection hidden="1"/>
    </xf>
    <xf numFmtId="0" fontId="5" fillId="33" borderId="15" xfId="49" applyFont="1" applyFill="1" applyBorder="1" applyAlignment="1" applyProtection="1">
      <alignment horizontal="center"/>
      <protection hidden="1"/>
    </xf>
    <xf numFmtId="0" fontId="5" fillId="33" borderId="15" xfId="49" applyFont="1" applyFill="1" applyBorder="1" applyAlignment="1" applyProtection="1">
      <alignment horizontal="right"/>
      <protection hidden="1"/>
    </xf>
    <xf numFmtId="0" fontId="5" fillId="33" borderId="14" xfId="49" applyFont="1" applyFill="1" applyBorder="1" applyAlignment="1" applyProtection="1">
      <alignment/>
      <protection hidden="1"/>
    </xf>
    <xf numFmtId="0" fontId="5" fillId="33" borderId="15" xfId="49" applyFont="1" applyFill="1" applyBorder="1" applyAlignment="1" applyProtection="1">
      <alignment/>
      <protection hidden="1"/>
    </xf>
    <xf numFmtId="0" fontId="5" fillId="33" borderId="18" xfId="49" applyFont="1" applyFill="1" applyBorder="1" applyAlignment="1" applyProtection="1">
      <alignment/>
      <protection hidden="1"/>
    </xf>
    <xf numFmtId="0" fontId="5" fillId="33" borderId="20" xfId="49" applyFont="1" applyFill="1" applyBorder="1" applyAlignment="1" applyProtection="1">
      <alignment/>
      <protection hidden="1"/>
    </xf>
    <xf numFmtId="0" fontId="5" fillId="33" borderId="16" xfId="49" applyFont="1" applyFill="1" applyBorder="1" applyAlignment="1" applyProtection="1">
      <alignment/>
      <protection hidden="1"/>
    </xf>
    <xf numFmtId="0" fontId="5" fillId="33" borderId="10" xfId="49" applyFont="1" applyFill="1" applyBorder="1" applyAlignment="1" applyProtection="1">
      <alignment/>
      <protection hidden="1"/>
    </xf>
    <xf numFmtId="0" fontId="7" fillId="0" borderId="14" xfId="49" applyFont="1" applyFill="1" applyBorder="1" applyAlignment="1" applyProtection="1">
      <alignment horizontal="center" vertical="center"/>
      <protection hidden="1"/>
    </xf>
    <xf numFmtId="0" fontId="7" fillId="0" borderId="15" xfId="49" applyFont="1" applyFill="1" applyBorder="1" applyAlignment="1" applyProtection="1">
      <alignment horizontal="center" vertical="center"/>
      <protection hidden="1"/>
    </xf>
    <xf numFmtId="0" fontId="7" fillId="0" borderId="20" xfId="49" applyFont="1" applyFill="1" applyBorder="1" applyAlignment="1" applyProtection="1">
      <alignment horizontal="center" vertical="center"/>
      <protection hidden="1"/>
    </xf>
    <xf numFmtId="0" fontId="7" fillId="0" borderId="16" xfId="49" applyFont="1" applyFill="1" applyBorder="1" applyAlignment="1" applyProtection="1">
      <alignment horizontal="center" vertical="center"/>
      <protection hidden="1"/>
    </xf>
    <xf numFmtId="0" fontId="5" fillId="0" borderId="0" xfId="49" applyFont="1" applyFill="1" applyBorder="1" applyAlignment="1" applyProtection="1">
      <alignment/>
      <protection hidden="1" locked="0"/>
    </xf>
    <xf numFmtId="49" fontId="5" fillId="3" borderId="0" xfId="49" applyNumberFormat="1" applyFont="1" applyFill="1" applyBorder="1" applyAlignment="1" applyProtection="1">
      <alignment/>
      <protection locked="0"/>
    </xf>
    <xf numFmtId="0" fontId="5" fillId="3" borderId="0" xfId="49" applyFont="1" applyFill="1" applyBorder="1" applyAlignment="1" applyProtection="1">
      <alignment/>
      <protection locked="0"/>
    </xf>
    <xf numFmtId="0" fontId="5" fillId="3" borderId="19" xfId="49" applyFont="1" applyFill="1" applyBorder="1" applyAlignment="1" applyProtection="1">
      <alignment/>
      <protection locked="0"/>
    </xf>
    <xf numFmtId="0" fontId="5" fillId="33" borderId="16" xfId="49" applyFont="1" applyFill="1" applyBorder="1" applyAlignment="1" applyProtection="1">
      <alignment horizontal="center"/>
      <protection hidden="1"/>
    </xf>
    <xf numFmtId="0" fontId="5" fillId="33" borderId="0" xfId="49" applyFont="1" applyFill="1" applyBorder="1" applyAlignment="1" applyProtection="1">
      <alignment horizontal="center"/>
      <protection hidden="1"/>
    </xf>
    <xf numFmtId="0" fontId="5" fillId="12" borderId="54" xfId="49" applyFont="1" applyFill="1" applyBorder="1" applyAlignment="1" applyProtection="1">
      <alignment horizontal="center" vertical="center"/>
      <protection hidden="1"/>
    </xf>
    <xf numFmtId="0" fontId="5" fillId="12" borderId="55" xfId="49" applyFont="1" applyFill="1" applyBorder="1" applyAlignment="1" applyProtection="1">
      <alignment horizontal="center" vertical="center"/>
      <protection hidden="1"/>
    </xf>
    <xf numFmtId="0" fontId="4" fillId="33" borderId="12" xfId="49" applyFont="1" applyFill="1" applyBorder="1" applyAlignment="1" applyProtection="1">
      <alignment horizontal="left"/>
      <protection hidden="1"/>
    </xf>
    <xf numFmtId="0" fontId="4" fillId="33" borderId="0" xfId="49" applyFont="1" applyFill="1" applyBorder="1" applyAlignment="1" applyProtection="1">
      <alignment horizontal="left"/>
      <protection hidden="1"/>
    </xf>
    <xf numFmtId="0" fontId="4" fillId="33" borderId="19" xfId="49" applyFont="1" applyFill="1" applyBorder="1" applyAlignment="1" applyProtection="1">
      <alignment horizontal="left"/>
      <protection hidden="1"/>
    </xf>
    <xf numFmtId="0" fontId="5" fillId="70" borderId="24" xfId="49" applyFont="1" applyFill="1" applyBorder="1" applyAlignment="1" applyProtection="1">
      <alignment horizontal="center" vertical="center"/>
      <protection hidden="1"/>
    </xf>
    <xf numFmtId="0" fontId="5" fillId="33" borderId="0" xfId="49" applyNumberFormat="1" applyFont="1" applyFill="1" applyBorder="1" applyAlignment="1" applyProtection="1">
      <alignment horizontal="left"/>
      <protection hidden="1"/>
    </xf>
    <xf numFmtId="0" fontId="2" fillId="33" borderId="0" xfId="49" applyFont="1" applyFill="1" applyBorder="1" applyAlignment="1" applyProtection="1">
      <alignment horizontal="center"/>
      <protection hidden="1"/>
    </xf>
    <xf numFmtId="0" fontId="5" fillId="33" borderId="0" xfId="49" applyFont="1" applyFill="1" applyBorder="1" applyAlignment="1" applyProtection="1">
      <alignment horizontal="right"/>
      <protection hidden="1"/>
    </xf>
    <xf numFmtId="0" fontId="2" fillId="33" borderId="19" xfId="49" applyFont="1" applyFill="1" applyBorder="1" applyAlignment="1" applyProtection="1">
      <alignment horizontal="center"/>
      <protection hidden="1"/>
    </xf>
    <xf numFmtId="176" fontId="7" fillId="0" borderId="0" xfId="49" applyNumberFormat="1" applyFont="1" applyFill="1" applyBorder="1" applyAlignment="1" applyProtection="1">
      <alignment horizontal="right" vertical="center"/>
      <protection hidden="1"/>
    </xf>
    <xf numFmtId="0" fontId="4" fillId="33" borderId="20" xfId="49" applyFont="1" applyFill="1" applyBorder="1" applyAlignment="1" applyProtection="1">
      <alignment horizontal="left"/>
      <protection hidden="1"/>
    </xf>
    <xf numFmtId="0" fontId="4" fillId="33" borderId="16" xfId="49" applyFont="1" applyFill="1" applyBorder="1" applyAlignment="1" applyProtection="1">
      <alignment horizontal="left"/>
      <protection hidden="1"/>
    </xf>
    <xf numFmtId="0" fontId="4" fillId="33" borderId="10" xfId="49" applyFont="1" applyFill="1" applyBorder="1" applyAlignment="1" applyProtection="1">
      <alignment horizontal="left"/>
      <protection hidden="1"/>
    </xf>
    <xf numFmtId="0" fontId="2" fillId="3" borderId="0" xfId="49" applyFont="1" applyFill="1" applyBorder="1" applyAlignment="1" applyProtection="1">
      <alignment/>
      <protection locked="0"/>
    </xf>
    <xf numFmtId="0" fontId="2" fillId="3" borderId="19" xfId="49" applyFont="1" applyFill="1" applyBorder="1" applyAlignment="1" applyProtection="1">
      <alignment/>
      <protection locked="0"/>
    </xf>
    <xf numFmtId="0" fontId="91" fillId="3" borderId="0" xfId="0" applyFont="1" applyFill="1" applyBorder="1" applyAlignment="1" applyProtection="1">
      <alignment horizontal="left"/>
      <protection locked="0"/>
    </xf>
    <xf numFmtId="0" fontId="91" fillId="3" borderId="19" xfId="0" applyFont="1" applyFill="1" applyBorder="1" applyAlignment="1" applyProtection="1">
      <alignment horizontal="left"/>
      <protection locked="0"/>
    </xf>
    <xf numFmtId="0" fontId="5" fillId="3" borderId="0" xfId="49" applyFont="1" applyFill="1" applyBorder="1" applyAlignment="1" applyProtection="1">
      <alignment horizontal="left"/>
      <protection locked="0"/>
    </xf>
    <xf numFmtId="0" fontId="5" fillId="3" borderId="19" xfId="49" applyFont="1" applyFill="1" applyBorder="1" applyAlignment="1" applyProtection="1">
      <alignment horizontal="left"/>
      <protection locked="0"/>
    </xf>
    <xf numFmtId="1" fontId="111" fillId="0" borderId="0" xfId="0" applyNumberFormat="1" applyFont="1" applyBorder="1" applyAlignment="1" applyProtection="1">
      <alignment horizontal="center" vertical="center"/>
      <protection/>
    </xf>
    <xf numFmtId="1" fontId="112" fillId="0" borderId="0" xfId="0" applyNumberFormat="1" applyFont="1" applyBorder="1" applyAlignment="1" applyProtection="1">
      <alignment horizontal="center" vertical="center"/>
      <protection/>
    </xf>
    <xf numFmtId="49" fontId="5" fillId="3" borderId="0" xfId="49" applyNumberFormat="1" applyFont="1" applyFill="1" applyBorder="1" applyAlignment="1" applyProtection="1">
      <alignment horizontal="left"/>
      <protection locked="0"/>
    </xf>
    <xf numFmtId="49" fontId="5" fillId="3" borderId="19" xfId="49" applyNumberFormat="1" applyFont="1" applyFill="1" applyBorder="1" applyAlignment="1" applyProtection="1">
      <alignment horizontal="left"/>
      <protection locked="0"/>
    </xf>
    <xf numFmtId="0" fontId="91" fillId="33" borderId="0" xfId="0" applyFont="1" applyFill="1" applyBorder="1" applyAlignment="1" applyProtection="1">
      <alignment horizontal="left"/>
      <protection hidden="1"/>
    </xf>
    <xf numFmtId="0" fontId="5" fillId="3" borderId="0" xfId="49" applyNumberFormat="1" applyFont="1" applyFill="1" applyBorder="1" applyAlignment="1" applyProtection="1">
      <alignment horizontal="left"/>
      <protection locked="0"/>
    </xf>
    <xf numFmtId="0" fontId="5" fillId="3" borderId="19" xfId="49" applyNumberFormat="1" applyFont="1" applyFill="1" applyBorder="1" applyAlignment="1" applyProtection="1">
      <alignment horizontal="left"/>
      <protection locked="0"/>
    </xf>
    <xf numFmtId="0" fontId="91" fillId="0" borderId="14" xfId="0" applyFont="1" applyBorder="1" applyAlignment="1">
      <alignment horizontal="center" vertical="center"/>
    </xf>
    <xf numFmtId="0" fontId="91" fillId="0" borderId="15" xfId="0" applyFont="1" applyBorder="1" applyAlignment="1">
      <alignment horizontal="center" vertical="center"/>
    </xf>
    <xf numFmtId="0" fontId="91" fillId="0" borderId="18" xfId="0" applyFont="1" applyBorder="1" applyAlignment="1">
      <alignment horizontal="center" vertical="center"/>
    </xf>
    <xf numFmtId="0" fontId="91" fillId="0" borderId="12" xfId="0" applyFont="1" applyBorder="1" applyAlignment="1">
      <alignment horizontal="center" vertical="center"/>
    </xf>
    <xf numFmtId="0" fontId="91" fillId="0" borderId="0" xfId="0" applyFont="1" applyBorder="1" applyAlignment="1">
      <alignment horizontal="center" vertical="center"/>
    </xf>
    <xf numFmtId="0" fontId="91" fillId="0" borderId="19" xfId="0" applyFont="1" applyBorder="1" applyAlignment="1">
      <alignment horizontal="center" vertical="center"/>
    </xf>
    <xf numFmtId="0" fontId="101" fillId="33" borderId="12" xfId="0" applyFont="1" applyFill="1" applyBorder="1" applyAlignment="1" applyProtection="1">
      <alignment vertical="center"/>
      <protection hidden="1"/>
    </xf>
    <xf numFmtId="0" fontId="89" fillId="0" borderId="0" xfId="0" applyFont="1" applyAlignment="1">
      <alignment vertical="center"/>
    </xf>
    <xf numFmtId="0" fontId="89" fillId="0" borderId="19" xfId="0" applyFont="1" applyBorder="1" applyAlignment="1">
      <alignment vertical="center"/>
    </xf>
    <xf numFmtId="197" fontId="97" fillId="3" borderId="16" xfId="0" applyNumberFormat="1" applyFont="1" applyFill="1" applyBorder="1" applyAlignment="1" applyProtection="1">
      <alignment horizontal="center" vertical="center"/>
      <protection locked="0"/>
    </xf>
    <xf numFmtId="0" fontId="97" fillId="33" borderId="16" xfId="0" applyFont="1" applyFill="1" applyBorder="1" applyAlignment="1" applyProtection="1">
      <alignment horizontal="right" vertical="center"/>
      <protection/>
    </xf>
    <xf numFmtId="0" fontId="4" fillId="33" borderId="12" xfId="49" applyNumberFormat="1" applyFont="1" applyFill="1" applyBorder="1" applyAlignment="1" applyProtection="1">
      <alignment/>
      <protection hidden="1"/>
    </xf>
    <xf numFmtId="0" fontId="4" fillId="33" borderId="0" xfId="49" applyNumberFormat="1" applyFont="1" applyFill="1" applyBorder="1" applyAlignment="1" applyProtection="1">
      <alignment/>
      <protection hidden="1"/>
    </xf>
    <xf numFmtId="49" fontId="5" fillId="3" borderId="19" xfId="49" applyNumberFormat="1" applyFont="1" applyFill="1" applyBorder="1" applyAlignment="1" applyProtection="1">
      <alignment/>
      <protection locked="0"/>
    </xf>
    <xf numFmtId="0" fontId="4" fillId="33" borderId="0" xfId="49" applyNumberFormat="1" applyFont="1" applyFill="1" applyBorder="1" applyAlignment="1" applyProtection="1">
      <alignment horizontal="left"/>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
    <dxf>
      <border>
        <bottom style="thin">
          <color theme="0"/>
        </bottom>
      </border>
    </dxf>
    <dxf>
      <border>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0</xdr:rowOff>
    </xdr:to>
    <xdr:pic>
      <xdr:nvPicPr>
        <xdr:cNvPr id="1" name="Image 4"/>
        <xdr:cNvPicPr preferRelativeResize="1">
          <a:picLocks noChangeAspect="1"/>
        </xdr:cNvPicPr>
      </xdr:nvPicPr>
      <xdr:blipFill>
        <a:blip r:embed="rId1"/>
        <a:stretch>
          <a:fillRect/>
        </a:stretch>
      </xdr:blipFill>
      <xdr:spPr>
        <a:xfrm>
          <a:off x="0" y="0"/>
          <a:ext cx="14382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AB66"/>
  <sheetViews>
    <sheetView showGridLines="0" zoomScalePageLayoutView="0" workbookViewId="0" topLeftCell="A4">
      <selection activeCell="E54" sqref="E54"/>
    </sheetView>
  </sheetViews>
  <sheetFormatPr defaultColWidth="11.421875" defaultRowHeight="15"/>
  <cols>
    <col min="1" max="1" width="39.57421875" style="0" bestFit="1" customWidth="1"/>
    <col min="2" max="3" width="11.57421875" style="0" customWidth="1"/>
    <col min="4" max="5" width="9.7109375" style="0" customWidth="1"/>
    <col min="11" max="11" width="33.421875" style="0" customWidth="1"/>
  </cols>
  <sheetData>
    <row r="1" spans="1:8" ht="18">
      <c r="A1" s="36" t="s">
        <v>68</v>
      </c>
      <c r="B1" s="209">
        <v>2020</v>
      </c>
      <c r="D1" t="s">
        <v>120</v>
      </c>
      <c r="G1" s="275"/>
      <c r="H1" s="275"/>
    </row>
    <row r="3" spans="1:2" ht="14.25">
      <c r="A3" t="s">
        <v>80</v>
      </c>
      <c r="B3" s="37" t="s">
        <v>4</v>
      </c>
    </row>
    <row r="4" spans="1:2" ht="14.25">
      <c r="A4" t="s">
        <v>81</v>
      </c>
      <c r="B4" s="37" t="s">
        <v>83</v>
      </c>
    </row>
    <row r="7" spans="4:9" ht="14.25">
      <c r="D7" s="68"/>
      <c r="H7" t="s">
        <v>148</v>
      </c>
      <c r="I7" t="s">
        <v>152</v>
      </c>
    </row>
    <row r="8" spans="1:16" ht="14.25">
      <c r="A8" s="236" t="s">
        <v>34</v>
      </c>
      <c r="B8" s="284"/>
      <c r="C8" s="284"/>
      <c r="D8" s="236" t="str">
        <f>"Au 1er Janvier "&amp;Année</f>
        <v>Au 1er Janvier 2020</v>
      </c>
      <c r="E8" s="253"/>
      <c r="H8" t="s">
        <v>148</v>
      </c>
      <c r="I8" t="s">
        <v>151</v>
      </c>
      <c r="L8" s="244"/>
      <c r="M8" s="244"/>
      <c r="N8" s="244"/>
      <c r="O8" s="240"/>
      <c r="P8" s="240"/>
    </row>
    <row r="9" spans="1:16" ht="14.25">
      <c r="A9" s="237"/>
      <c r="B9" s="285"/>
      <c r="C9" s="285"/>
      <c r="D9" s="237"/>
      <c r="E9" s="254"/>
      <c r="H9" t="s">
        <v>148</v>
      </c>
      <c r="I9" t="s">
        <v>150</v>
      </c>
      <c r="L9" s="244"/>
      <c r="M9" s="244"/>
      <c r="N9" s="244"/>
      <c r="O9" s="240"/>
      <c r="P9" s="240"/>
    </row>
    <row r="10" spans="1:9" ht="14.25">
      <c r="A10" s="245" t="s">
        <v>37</v>
      </c>
      <c r="B10" s="245"/>
      <c r="C10" s="245"/>
      <c r="D10" s="245"/>
      <c r="E10" s="245"/>
      <c r="H10" t="s">
        <v>148</v>
      </c>
      <c r="I10" t="s">
        <v>149</v>
      </c>
    </row>
    <row r="11" spans="4:28" ht="14.25">
      <c r="D11" s="278" t="s">
        <v>70</v>
      </c>
      <c r="E11" s="279"/>
      <c r="F11" s="234"/>
      <c r="G11" s="234"/>
      <c r="H11" t="s">
        <v>143</v>
      </c>
      <c r="I11" t="s">
        <v>146</v>
      </c>
      <c r="L11" s="234"/>
      <c r="M11" s="234"/>
      <c r="N11" s="234"/>
      <c r="O11" s="234"/>
      <c r="P11" s="234"/>
      <c r="Q11" s="234"/>
      <c r="R11" s="234"/>
      <c r="S11" s="234"/>
      <c r="T11" s="234"/>
      <c r="U11" s="234"/>
      <c r="V11" s="234"/>
      <c r="W11" s="234"/>
      <c r="X11" s="234"/>
      <c r="Y11" s="234"/>
      <c r="Z11" s="234"/>
      <c r="AA11" s="234"/>
      <c r="AB11" s="59"/>
    </row>
    <row r="12" spans="4:28" ht="14.25">
      <c r="D12" s="62" t="s">
        <v>63</v>
      </c>
      <c r="E12" s="62" t="s">
        <v>64</v>
      </c>
      <c r="F12" s="88"/>
      <c r="G12" s="88"/>
      <c r="H12" t="s">
        <v>143</v>
      </c>
      <c r="I12" t="s">
        <v>144</v>
      </c>
      <c r="L12" s="88"/>
      <c r="M12" s="88"/>
      <c r="N12" s="88"/>
      <c r="O12" s="88"/>
      <c r="P12" s="88"/>
      <c r="Q12" s="88"/>
      <c r="R12" s="88"/>
      <c r="S12" s="88"/>
      <c r="T12" s="88"/>
      <c r="U12" s="88"/>
      <c r="V12" s="88"/>
      <c r="W12" s="88"/>
      <c r="X12" s="88"/>
      <c r="Y12" s="88"/>
      <c r="Z12" s="88"/>
      <c r="AA12" s="88"/>
      <c r="AB12" s="59"/>
    </row>
    <row r="13" spans="1:28" ht="26.25">
      <c r="A13" s="82" t="s">
        <v>114</v>
      </c>
      <c r="B13" s="83"/>
      <c r="C13" s="84"/>
      <c r="D13" s="81"/>
      <c r="E13" s="72"/>
      <c r="F13" s="67"/>
      <c r="G13" s="60"/>
      <c r="H13" t="s">
        <v>138</v>
      </c>
      <c r="I13" t="s">
        <v>142</v>
      </c>
      <c r="L13" s="67"/>
      <c r="M13" s="60"/>
      <c r="N13" s="67"/>
      <c r="O13" s="60"/>
      <c r="P13" s="67"/>
      <c r="Q13" s="60"/>
      <c r="R13" s="67"/>
      <c r="S13" s="60"/>
      <c r="T13" s="67"/>
      <c r="U13" s="60"/>
      <c r="V13" s="67"/>
      <c r="W13" s="60"/>
      <c r="X13" s="67"/>
      <c r="Y13" s="60"/>
      <c r="Z13" s="67"/>
      <c r="AA13" s="60"/>
      <c r="AB13" s="59"/>
    </row>
    <row r="14" spans="1:28" ht="14.25">
      <c r="A14" s="246" t="s">
        <v>115</v>
      </c>
      <c r="B14" s="247"/>
      <c r="C14" s="248"/>
      <c r="D14" s="74">
        <f>IF('Bulletin de Paie'!R3="NON",(7.3%),(8.8%))</f>
        <v>0.073</v>
      </c>
      <c r="E14" s="71">
        <v>0.297</v>
      </c>
      <c r="F14" s="67"/>
      <c r="G14" s="60"/>
      <c r="H14" t="s">
        <v>138</v>
      </c>
      <c r="I14" t="s">
        <v>139</v>
      </c>
      <c r="L14" s="67"/>
      <c r="M14" s="60"/>
      <c r="N14" s="67"/>
      <c r="O14" s="60"/>
      <c r="P14" s="67"/>
      <c r="Q14" s="60"/>
      <c r="R14" s="67"/>
      <c r="S14" s="60"/>
      <c r="T14" s="67"/>
      <c r="U14" s="60"/>
      <c r="V14" s="67"/>
      <c r="W14" s="60"/>
      <c r="X14" s="67"/>
      <c r="Y14" s="60"/>
      <c r="Z14" s="67"/>
      <c r="AA14" s="60"/>
      <c r="AB14" s="59"/>
    </row>
    <row r="15" spans="1:28" ht="14.25">
      <c r="A15" s="69" t="s">
        <v>87</v>
      </c>
      <c r="B15" s="48"/>
      <c r="C15" s="48"/>
      <c r="D15" s="74"/>
      <c r="E15" s="71">
        <v>0.001</v>
      </c>
      <c r="F15" s="67"/>
      <c r="G15" s="60"/>
      <c r="H15" t="s">
        <v>136</v>
      </c>
      <c r="I15" t="s">
        <v>137</v>
      </c>
      <c r="L15" s="67"/>
      <c r="M15" s="60"/>
      <c r="N15" s="67"/>
      <c r="O15" s="60"/>
      <c r="P15" s="67"/>
      <c r="Q15" s="60"/>
      <c r="R15" s="67"/>
      <c r="S15" s="60"/>
      <c r="T15" s="67"/>
      <c r="U15" s="60"/>
      <c r="V15" s="67"/>
      <c r="W15" s="60"/>
      <c r="X15" s="67"/>
      <c r="Y15" s="60"/>
      <c r="Z15" s="67"/>
      <c r="AA15" s="60"/>
      <c r="AB15" s="59"/>
    </row>
    <row r="16" spans="1:28" ht="14.25">
      <c r="A16" s="69" t="s">
        <v>110</v>
      </c>
      <c r="B16" s="48"/>
      <c r="C16" s="48"/>
      <c r="D16" s="74"/>
      <c r="E16" s="71">
        <v>0.003</v>
      </c>
      <c r="F16" s="67"/>
      <c r="G16" s="60"/>
      <c r="H16" t="s">
        <v>140</v>
      </c>
      <c r="I16" t="s">
        <v>141</v>
      </c>
      <c r="L16" s="67"/>
      <c r="M16" s="60"/>
      <c r="N16" s="67"/>
      <c r="O16" s="60"/>
      <c r="P16" s="67"/>
      <c r="Q16" s="60"/>
      <c r="R16" s="67"/>
      <c r="S16" s="60"/>
      <c r="T16" s="67"/>
      <c r="U16" s="60"/>
      <c r="V16" s="67"/>
      <c r="W16" s="60"/>
      <c r="X16" s="67"/>
      <c r="Y16" s="60"/>
      <c r="Z16" s="67"/>
      <c r="AA16" s="60"/>
      <c r="AB16" s="59"/>
    </row>
    <row r="17" spans="1:28" ht="14.25">
      <c r="A17" s="69" t="s">
        <v>111</v>
      </c>
      <c r="B17" s="48"/>
      <c r="C17" s="48"/>
      <c r="D17" s="74"/>
      <c r="E17" s="71">
        <v>0.0055</v>
      </c>
      <c r="F17" s="67"/>
      <c r="G17" s="60"/>
      <c r="K17" s="222"/>
      <c r="L17" s="67"/>
      <c r="M17" s="60"/>
      <c r="N17" s="67"/>
      <c r="O17" s="60"/>
      <c r="P17" s="67"/>
      <c r="Q17" s="60"/>
      <c r="R17" s="67"/>
      <c r="S17" s="60"/>
      <c r="T17" s="67"/>
      <c r="U17" s="60"/>
      <c r="V17" s="67"/>
      <c r="W17" s="60"/>
      <c r="X17" s="67"/>
      <c r="Y17" s="60"/>
      <c r="Z17" s="67"/>
      <c r="AA17" s="60"/>
      <c r="AB17" s="59"/>
    </row>
    <row r="18" spans="1:28" ht="14.25">
      <c r="A18" s="69" t="s">
        <v>122</v>
      </c>
      <c r="D18" s="74">
        <v>0.0401</v>
      </c>
      <c r="E18" s="71">
        <v>0.0601</v>
      </c>
      <c r="F18" s="67"/>
      <c r="G18" s="60"/>
      <c r="H18" s="234"/>
      <c r="I18" s="234"/>
      <c r="J18" s="222"/>
      <c r="K18" s="88"/>
      <c r="L18" s="67"/>
      <c r="M18" s="60"/>
      <c r="N18" s="67"/>
      <c r="O18" s="60"/>
      <c r="P18" s="67"/>
      <c r="Q18" s="60"/>
      <c r="R18" s="67"/>
      <c r="S18" s="60"/>
      <c r="T18" s="67"/>
      <c r="U18" s="60"/>
      <c r="V18" s="67"/>
      <c r="W18" s="60"/>
      <c r="X18" s="67"/>
      <c r="Y18" s="60"/>
      <c r="Z18" s="67"/>
      <c r="AA18" s="60"/>
      <c r="AB18" s="59"/>
    </row>
    <row r="19" spans="1:28" ht="14.25">
      <c r="A19" s="69" t="s">
        <v>112</v>
      </c>
      <c r="B19" s="48"/>
      <c r="C19" s="48"/>
      <c r="D19" s="74">
        <v>0.0115</v>
      </c>
      <c r="E19" s="71">
        <v>0.0142</v>
      </c>
      <c r="F19" s="67"/>
      <c r="G19" s="60"/>
      <c r="H19" s="88"/>
      <c r="I19" s="88"/>
      <c r="J19" s="88"/>
      <c r="K19" s="60"/>
      <c r="L19" s="67"/>
      <c r="M19" s="60"/>
      <c r="N19" s="67"/>
      <c r="O19" s="60"/>
      <c r="P19" s="67"/>
      <c r="Q19" s="60"/>
      <c r="R19" s="67"/>
      <c r="S19" s="60"/>
      <c r="T19" s="67"/>
      <c r="U19" s="60"/>
      <c r="V19" s="67"/>
      <c r="W19" s="60"/>
      <c r="X19" s="67"/>
      <c r="Y19" s="60"/>
      <c r="Z19" s="67"/>
      <c r="AA19" s="60"/>
      <c r="AB19" s="59"/>
    </row>
    <row r="20" spans="1:28" ht="15" customHeight="1">
      <c r="A20" s="69"/>
      <c r="B20" s="48"/>
      <c r="C20" s="48"/>
      <c r="D20" s="74"/>
      <c r="E20" s="71"/>
      <c r="F20" s="67"/>
      <c r="G20" s="60"/>
      <c r="H20" s="67"/>
      <c r="I20" s="60"/>
      <c r="J20" s="67"/>
      <c r="K20" s="60"/>
      <c r="L20" s="67"/>
      <c r="M20" s="60"/>
      <c r="N20" s="67"/>
      <c r="O20" s="60"/>
      <c r="P20" s="67"/>
      <c r="Q20" s="60"/>
      <c r="R20" s="67"/>
      <c r="S20" s="60"/>
      <c r="T20" s="67"/>
      <c r="U20" s="60"/>
      <c r="V20" s="67"/>
      <c r="W20" s="60"/>
      <c r="X20" s="67"/>
      <c r="Y20" s="60"/>
      <c r="Z20" s="67"/>
      <c r="AA20" s="60"/>
      <c r="AB20" s="59"/>
    </row>
    <row r="21" spans="1:28" ht="14.25">
      <c r="A21" s="69" t="s">
        <v>88</v>
      </c>
      <c r="B21" s="48"/>
      <c r="C21" s="48"/>
      <c r="D21" s="74"/>
      <c r="E21" s="71">
        <v>0.0405</v>
      </c>
      <c r="F21" s="67"/>
      <c r="G21" s="60"/>
      <c r="H21" s="67"/>
      <c r="I21" s="60"/>
      <c r="J21" s="67"/>
      <c r="K21" s="60"/>
      <c r="L21" s="67"/>
      <c r="M21" s="60"/>
      <c r="N21" s="67"/>
      <c r="O21" s="60"/>
      <c r="P21" s="67"/>
      <c r="Q21" s="60"/>
      <c r="R21" s="67"/>
      <c r="S21" s="60"/>
      <c r="T21" s="67"/>
      <c r="U21" s="60"/>
      <c r="V21" s="67"/>
      <c r="W21" s="60"/>
      <c r="X21" s="67"/>
      <c r="Y21" s="60"/>
      <c r="Z21" s="67"/>
      <c r="AA21" s="60"/>
      <c r="AB21" s="59"/>
    </row>
    <row r="22" spans="1:28" ht="14.25">
      <c r="A22" s="70" t="s">
        <v>113</v>
      </c>
      <c r="B22" s="23"/>
      <c r="C22" s="23"/>
      <c r="D22" s="75"/>
      <c r="E22" s="73">
        <v>0.00016</v>
      </c>
      <c r="F22" s="67"/>
      <c r="G22" s="60"/>
      <c r="H22" s="67"/>
      <c r="I22" s="60"/>
      <c r="J22" s="67"/>
      <c r="K22" s="60"/>
      <c r="L22" s="67"/>
      <c r="M22" s="60"/>
      <c r="N22" s="67"/>
      <c r="O22" s="60"/>
      <c r="P22" s="67"/>
      <c r="Q22" s="60"/>
      <c r="R22" s="67"/>
      <c r="S22" s="60"/>
      <c r="T22" s="67"/>
      <c r="U22" s="60"/>
      <c r="V22" s="67"/>
      <c r="W22" s="60"/>
      <c r="X22" s="67"/>
      <c r="Y22" s="60"/>
      <c r="Z22" s="67"/>
      <c r="AA22" s="60"/>
      <c r="AB22" s="59"/>
    </row>
    <row r="23" spans="1:28" ht="15" customHeight="1">
      <c r="A23" s="210" t="s">
        <v>65</v>
      </c>
      <c r="B23" s="211"/>
      <c r="C23" s="212">
        <v>0.9825</v>
      </c>
      <c r="D23" s="30"/>
      <c r="E23" s="30"/>
      <c r="F23" s="30"/>
      <c r="G23" s="30"/>
      <c r="H23" s="67"/>
      <c r="I23" s="60"/>
      <c r="J23" s="67"/>
      <c r="K23" s="60"/>
      <c r="L23" s="30"/>
      <c r="M23" s="30"/>
      <c r="N23" s="30"/>
      <c r="O23" s="30"/>
      <c r="P23" s="30"/>
      <c r="Q23" s="30"/>
      <c r="R23" s="30"/>
      <c r="S23" s="30"/>
      <c r="T23" s="30"/>
      <c r="U23" s="30"/>
      <c r="V23" s="30"/>
      <c r="W23" s="30"/>
      <c r="X23" s="30"/>
      <c r="Y23" s="30"/>
      <c r="Z23" s="30"/>
      <c r="AA23" s="30"/>
      <c r="AB23" s="59"/>
    </row>
    <row r="24" spans="1:28" ht="14.25">
      <c r="A24" s="21" t="s">
        <v>84</v>
      </c>
      <c r="B24" s="22"/>
      <c r="C24" s="27"/>
      <c r="D24" s="24">
        <v>0.029</v>
      </c>
      <c r="E24" s="61"/>
      <c r="F24" s="60"/>
      <c r="G24" s="92"/>
      <c r="H24" s="67"/>
      <c r="I24" s="60"/>
      <c r="J24" s="67"/>
      <c r="K24" s="60"/>
      <c r="L24" s="60"/>
      <c r="M24" s="92"/>
      <c r="N24" s="60"/>
      <c r="O24" s="92"/>
      <c r="P24" s="60"/>
      <c r="Q24" s="92"/>
      <c r="R24" s="60"/>
      <c r="S24" s="92"/>
      <c r="T24" s="60"/>
      <c r="U24" s="92"/>
      <c r="V24" s="60"/>
      <c r="W24" s="92"/>
      <c r="X24" s="60"/>
      <c r="Y24" s="92"/>
      <c r="Z24" s="60"/>
      <c r="AA24" s="92"/>
      <c r="AB24" s="59"/>
    </row>
    <row r="25" spans="1:28" ht="14.25">
      <c r="A25" s="69" t="s">
        <v>85</v>
      </c>
      <c r="B25" s="48"/>
      <c r="C25" s="28"/>
      <c r="D25" s="25">
        <v>0.068</v>
      </c>
      <c r="E25" s="53"/>
      <c r="F25" s="60"/>
      <c r="G25" s="92"/>
      <c r="H25" s="67"/>
      <c r="I25" s="60"/>
      <c r="J25" s="67"/>
      <c r="K25" s="60"/>
      <c r="L25" s="60"/>
      <c r="M25" s="92"/>
      <c r="N25" s="60"/>
      <c r="O25" s="92"/>
      <c r="P25" s="60"/>
      <c r="Q25" s="92"/>
      <c r="R25" s="60"/>
      <c r="S25" s="92"/>
      <c r="T25" s="60"/>
      <c r="U25" s="92"/>
      <c r="V25" s="60"/>
      <c r="W25" s="92"/>
      <c r="X25" s="60"/>
      <c r="Y25" s="92"/>
      <c r="Z25" s="60"/>
      <c r="AA25" s="92"/>
      <c r="AB25" s="59"/>
    </row>
    <row r="26" spans="1:28" ht="14.25">
      <c r="A26" s="70"/>
      <c r="B26" s="23"/>
      <c r="C26" s="29"/>
      <c r="D26" s="26"/>
      <c r="E26" s="54"/>
      <c r="F26" s="60"/>
      <c r="G26" s="92"/>
      <c r="H26" s="67"/>
      <c r="I26" s="60"/>
      <c r="J26" s="67"/>
      <c r="K26" s="60"/>
      <c r="L26" s="60"/>
      <c r="M26" s="92"/>
      <c r="N26" s="60"/>
      <c r="O26" s="92"/>
      <c r="P26" s="60"/>
      <c r="Q26" s="92"/>
      <c r="R26" s="60"/>
      <c r="S26" s="92"/>
      <c r="T26" s="60"/>
      <c r="U26" s="92"/>
      <c r="V26" s="60"/>
      <c r="W26" s="92"/>
      <c r="X26" s="60"/>
      <c r="Y26" s="92"/>
      <c r="Z26" s="60"/>
      <c r="AA26" s="92"/>
      <c r="AB26" s="59"/>
    </row>
    <row r="27" spans="8:11" ht="14.25">
      <c r="H27" s="67"/>
      <c r="I27" s="60"/>
      <c r="J27" s="67"/>
      <c r="K27" s="60"/>
    </row>
    <row r="28" spans="1:11" ht="15">
      <c r="A28" s="31" t="s">
        <v>41</v>
      </c>
      <c r="B28" s="32" t="s">
        <v>17</v>
      </c>
      <c r="C28" s="32"/>
      <c r="D28" s="32"/>
      <c r="E28" s="30"/>
      <c r="F28" s="241"/>
      <c r="G28" s="241"/>
      <c r="H28" s="67"/>
      <c r="I28" s="60"/>
      <c r="J28" s="67"/>
      <c r="K28" s="60"/>
    </row>
    <row r="29" spans="1:15" ht="16.5" customHeight="1">
      <c r="A29" s="236" t="s">
        <v>66</v>
      </c>
      <c r="B29" s="236" t="s">
        <v>17</v>
      </c>
      <c r="C29" s="249" t="str">
        <f>"MG
Au 1er janvier "&amp;Année</f>
        <v>MG
Au 1er janvier 2020</v>
      </c>
      <c r="D29" s="250"/>
      <c r="E29" s="244"/>
      <c r="F29" s="242"/>
      <c r="G29" s="242"/>
      <c r="H29" s="67"/>
      <c r="I29" s="60"/>
      <c r="J29" s="67"/>
      <c r="K29" s="30"/>
      <c r="O29" s="37"/>
    </row>
    <row r="30" spans="1:13" ht="26.25" customHeight="1">
      <c r="A30" s="237"/>
      <c r="B30" s="237"/>
      <c r="C30" s="251"/>
      <c r="D30" s="252"/>
      <c r="E30" s="244"/>
      <c r="F30" s="242"/>
      <c r="G30" s="242"/>
      <c r="H30" s="30"/>
      <c r="I30" s="30"/>
      <c r="J30" s="30"/>
      <c r="K30" s="92"/>
      <c r="L30" s="60"/>
      <c r="M30" s="59"/>
    </row>
    <row r="31" spans="1:11" ht="14.25">
      <c r="A31" s="97" t="s">
        <v>43</v>
      </c>
      <c r="B31" s="34">
        <v>2.65</v>
      </c>
      <c r="C31" s="261">
        <v>3.65</v>
      </c>
      <c r="D31" s="262"/>
      <c r="E31" s="33"/>
      <c r="F31" s="92"/>
      <c r="G31" s="92"/>
      <c r="H31" s="60"/>
      <c r="I31" s="92"/>
      <c r="J31" s="60"/>
      <c r="K31" s="92"/>
    </row>
    <row r="32" spans="1:11" ht="14.25">
      <c r="A32" s="91" t="s">
        <v>44</v>
      </c>
      <c r="B32" s="86">
        <f>ROUND(C31*0.85,4)</f>
        <v>3.1025</v>
      </c>
      <c r="C32" s="263"/>
      <c r="D32" s="264"/>
      <c r="E32" s="85">
        <f>B32/9</f>
        <v>0.3447222222222222</v>
      </c>
      <c r="F32" s="92"/>
      <c r="G32" s="92"/>
      <c r="H32" s="60"/>
      <c r="I32" s="92"/>
      <c r="J32" s="60"/>
      <c r="K32" s="92"/>
    </row>
    <row r="33" spans="1:10" ht="14.25">
      <c r="A33" s="93" t="s">
        <v>45</v>
      </c>
      <c r="B33" s="35">
        <f>B32/9</f>
        <v>0.3447222222222222</v>
      </c>
      <c r="C33" s="265"/>
      <c r="D33" s="266"/>
      <c r="E33" s="33"/>
      <c r="F33" s="33"/>
      <c r="G33" s="33"/>
      <c r="H33" s="60"/>
      <c r="I33" s="92"/>
      <c r="J33" s="60"/>
    </row>
    <row r="35" spans="1:10" ht="14.25">
      <c r="A35" s="276" t="s">
        <v>69</v>
      </c>
      <c r="B35" s="271" t="str">
        <f>"Au 1er Janvier "&amp;Année</f>
        <v>Au 1er Janvier 2020</v>
      </c>
      <c r="C35" s="272"/>
      <c r="H35" s="33"/>
      <c r="I35" s="33"/>
      <c r="J35" s="33"/>
    </row>
    <row r="36" spans="1:11" ht="14.25">
      <c r="A36" s="277"/>
      <c r="B36" s="273"/>
      <c r="C36" s="274"/>
      <c r="E36" s="64"/>
      <c r="H36" s="243"/>
      <c r="I36" s="243"/>
      <c r="J36" s="30"/>
      <c r="K36" s="59"/>
    </row>
    <row r="37" spans="1:10" ht="14.25">
      <c r="A37" s="61" t="s">
        <v>69</v>
      </c>
      <c r="B37" s="280">
        <f>(D14+D18+D19+D20+D21)+(((D24+D25)*98.25)/100)</f>
        <v>0.2199025</v>
      </c>
      <c r="C37" s="281"/>
      <c r="H37" s="243"/>
      <c r="I37" s="243"/>
      <c r="J37" s="66"/>
    </row>
    <row r="38" spans="1:10" ht="14.25">
      <c r="A38" s="54" t="s">
        <v>67</v>
      </c>
      <c r="B38" s="238">
        <f>1-B37</f>
        <v>0.7800975</v>
      </c>
      <c r="C38" s="239"/>
      <c r="H38" s="92"/>
      <c r="I38" s="92"/>
      <c r="J38" s="66"/>
    </row>
    <row r="39" spans="8:10" ht="14.25">
      <c r="H39" s="92"/>
      <c r="I39" s="92"/>
      <c r="J39" s="66"/>
    </row>
    <row r="40" spans="1:15" ht="14.25">
      <c r="A40" s="224" t="str">
        <f>"Copyright "&amp;Année&amp;" - Reproduction interdite - Tous droits réservés à UNSA-PROASSMAT"</f>
        <v>Copyright 2020 - Reproduction interdite - Tous droits réservés à UNSA-PROASSMAT</v>
      </c>
      <c r="B40" s="224"/>
      <c r="C40" s="224"/>
      <c r="D40" s="224"/>
      <c r="E40" s="224"/>
      <c r="F40" s="224"/>
      <c r="G40" s="224"/>
      <c r="H40" s="33"/>
      <c r="I40" s="33"/>
      <c r="J40" s="33"/>
      <c r="L40" s="224"/>
      <c r="M40" s="224"/>
      <c r="N40" s="224"/>
      <c r="O40" s="224"/>
    </row>
    <row r="43" ht="14.25">
      <c r="A43" t="s">
        <v>107</v>
      </c>
    </row>
    <row r="44" ht="15" customHeight="1" thickBot="1"/>
    <row r="45" spans="1:2" ht="14.25">
      <c r="A45" s="259" t="s">
        <v>123</v>
      </c>
      <c r="B45" s="260"/>
    </row>
    <row r="46" spans="1:11" ht="14.25">
      <c r="A46" s="255" t="s">
        <v>124</v>
      </c>
      <c r="B46" s="256"/>
      <c r="K46" s="224"/>
    </row>
    <row r="47" spans="1:10" ht="14.25">
      <c r="A47" s="216"/>
      <c r="B47" s="216"/>
      <c r="H47" s="224"/>
      <c r="I47" s="224"/>
      <c r="J47" s="224"/>
    </row>
    <row r="48" spans="1:2" ht="14.25">
      <c r="A48" s="282" t="s">
        <v>109</v>
      </c>
      <c r="B48" s="283"/>
    </row>
    <row r="49" spans="1:2" ht="14.25">
      <c r="A49" s="267" t="s">
        <v>125</v>
      </c>
      <c r="B49" s="268"/>
    </row>
    <row r="50" spans="1:2" ht="14.25">
      <c r="A50" s="217"/>
      <c r="B50" s="217"/>
    </row>
    <row r="51" spans="1:7" ht="14.25">
      <c r="A51" s="217"/>
      <c r="B51" s="217"/>
      <c r="F51" s="235"/>
      <c r="G51" s="235"/>
    </row>
    <row r="52" spans="1:7" ht="14.25">
      <c r="A52" s="217" t="s">
        <v>128</v>
      </c>
      <c r="B52" s="217"/>
      <c r="F52" s="235"/>
      <c r="G52" s="235"/>
    </row>
    <row r="53" spans="1:7" ht="15" thickBot="1">
      <c r="A53" s="217"/>
      <c r="B53" s="217"/>
      <c r="F53" s="233"/>
      <c r="G53" s="233"/>
    </row>
    <row r="54" spans="1:7" ht="14.25">
      <c r="A54" s="257" t="s">
        <v>129</v>
      </c>
      <c r="B54" s="258"/>
      <c r="F54" s="233"/>
      <c r="G54" s="233"/>
    </row>
    <row r="55" spans="1:7" ht="14.25">
      <c r="A55" s="269" t="s">
        <v>130</v>
      </c>
      <c r="B55" s="270"/>
      <c r="F55" s="233"/>
      <c r="G55" s="233"/>
    </row>
    <row r="56" spans="1:7" ht="15" thickBot="1">
      <c r="A56" s="216"/>
      <c r="B56" s="216"/>
      <c r="F56" s="233"/>
      <c r="G56" s="233"/>
    </row>
    <row r="57" spans="1:7" ht="14.25">
      <c r="A57" s="259" t="s">
        <v>123</v>
      </c>
      <c r="B57" s="260"/>
      <c r="F57" s="233"/>
      <c r="G57" s="233"/>
    </row>
    <row r="58" spans="1:9" ht="14.25">
      <c r="A58" s="255" t="s">
        <v>131</v>
      </c>
      <c r="B58" s="256"/>
      <c r="F58" s="223"/>
      <c r="G58" s="223"/>
      <c r="H58" s="233"/>
      <c r="I58" s="233"/>
    </row>
    <row r="59" spans="6:9" ht="14.25">
      <c r="F59" s="65"/>
      <c r="G59" s="65"/>
      <c r="H59" s="233"/>
      <c r="I59" s="233"/>
    </row>
    <row r="60" spans="8:9" ht="14.25">
      <c r="H60" s="233"/>
      <c r="I60" s="233"/>
    </row>
    <row r="61" spans="8:9" ht="14.25">
      <c r="H61" s="233"/>
      <c r="I61" s="233"/>
    </row>
    <row r="62" spans="8:9" ht="14.25">
      <c r="H62" s="233"/>
      <c r="I62" s="233"/>
    </row>
    <row r="63" spans="8:9" ht="14.25">
      <c r="H63" s="233"/>
      <c r="I63" s="233"/>
    </row>
    <row r="64" spans="8:9" ht="14.25">
      <c r="H64" s="233"/>
      <c r="I64" s="233"/>
    </row>
    <row r="65" spans="8:9" ht="14.25">
      <c r="H65" s="223"/>
      <c r="I65" s="223"/>
    </row>
    <row r="66" spans="8:9" ht="14.25">
      <c r="H66" s="65"/>
      <c r="I66" s="65"/>
    </row>
  </sheetData>
  <sheetProtection password="CFD7" sheet="1" formatColumns="0"/>
  <mergeCells count="52">
    <mergeCell ref="G1:H1"/>
    <mergeCell ref="L8:N9"/>
    <mergeCell ref="A35:A36"/>
    <mergeCell ref="D11:E11"/>
    <mergeCell ref="H61:I61"/>
    <mergeCell ref="H64:I64"/>
    <mergeCell ref="B37:C37"/>
    <mergeCell ref="A48:B48"/>
    <mergeCell ref="H60:I60"/>
    <mergeCell ref="A8:C9"/>
    <mergeCell ref="A58:B58"/>
    <mergeCell ref="A54:B54"/>
    <mergeCell ref="A57:B57"/>
    <mergeCell ref="A46:B46"/>
    <mergeCell ref="A45:B45"/>
    <mergeCell ref="C31:D33"/>
    <mergeCell ref="A49:B49"/>
    <mergeCell ref="A55:B55"/>
    <mergeCell ref="B35:C36"/>
    <mergeCell ref="H36:I37"/>
    <mergeCell ref="F11:G11"/>
    <mergeCell ref="E29:E30"/>
    <mergeCell ref="A10:E10"/>
    <mergeCell ref="A14:C14"/>
    <mergeCell ref="C29:D30"/>
    <mergeCell ref="B29:B30"/>
    <mergeCell ref="V11:W11"/>
    <mergeCell ref="X11:Y11"/>
    <mergeCell ref="O8:P9"/>
    <mergeCell ref="F28:G28"/>
    <mergeCell ref="F29:G30"/>
    <mergeCell ref="D8:E9"/>
    <mergeCell ref="H58:I58"/>
    <mergeCell ref="H59:I59"/>
    <mergeCell ref="H62:I62"/>
    <mergeCell ref="A29:A30"/>
    <mergeCell ref="B38:C38"/>
    <mergeCell ref="Z11:AA11"/>
    <mergeCell ref="L11:M11"/>
    <mergeCell ref="N11:O11"/>
    <mergeCell ref="R11:S11"/>
    <mergeCell ref="T11:U11"/>
    <mergeCell ref="F57:G57"/>
    <mergeCell ref="F55:G55"/>
    <mergeCell ref="F54:G54"/>
    <mergeCell ref="H63:I63"/>
    <mergeCell ref="H18:I18"/>
    <mergeCell ref="P11:Q11"/>
    <mergeCell ref="F53:G53"/>
    <mergeCell ref="F56:G56"/>
    <mergeCell ref="F51:G51"/>
    <mergeCell ref="F52:G5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Z86"/>
  <sheetViews>
    <sheetView showGridLines="0" tabSelected="1" zoomScalePageLayoutView="0" workbookViewId="0" topLeftCell="A1">
      <selection activeCell="H60" sqref="H60:O67"/>
    </sheetView>
  </sheetViews>
  <sheetFormatPr defaultColWidth="0" defaultRowHeight="0" customHeight="1" zeroHeight="1"/>
  <cols>
    <col min="1" max="1" width="11.421875" style="38" customWidth="1"/>
    <col min="2" max="4" width="8.8515625" style="38" customWidth="1"/>
    <col min="5" max="5" width="9.421875" style="38" customWidth="1"/>
    <col min="6" max="6" width="10.140625" style="38" customWidth="1"/>
    <col min="7" max="7" width="10.7109375" style="38" customWidth="1"/>
    <col min="8" max="8" width="9.421875" style="38" customWidth="1"/>
    <col min="9" max="9" width="8.8515625" style="38" customWidth="1"/>
    <col min="10" max="10" width="12.140625" style="38" customWidth="1"/>
    <col min="11" max="11" width="6.57421875" style="38" customWidth="1"/>
    <col min="12" max="14" width="7.28125" style="38" customWidth="1"/>
    <col min="15" max="15" width="8.28125" style="38" customWidth="1"/>
    <col min="16" max="16" width="11.421875" style="41" hidden="1" customWidth="1"/>
    <col min="17" max="17" width="56.8515625" style="38" customWidth="1"/>
    <col min="18" max="18" width="9.57421875" style="105" customWidth="1"/>
    <col min="19" max="19" width="13.57421875" style="105" customWidth="1"/>
    <col min="20" max="20" width="11.421875" style="105" hidden="1" customWidth="1"/>
    <col min="21" max="16384" width="11.421875" style="38" hidden="1" customWidth="1"/>
  </cols>
  <sheetData>
    <row r="1" spans="1:15" ht="40.5" customHeight="1">
      <c r="A1" s="213" t="str">
        <f>Données!D1</f>
        <v>UNSA-PROASSMAT</v>
      </c>
      <c r="B1" s="76"/>
      <c r="C1" s="477" t="s">
        <v>0</v>
      </c>
      <c r="D1" s="477"/>
      <c r="E1" s="477"/>
      <c r="F1" s="477"/>
      <c r="G1" s="477"/>
      <c r="H1" s="477"/>
      <c r="I1" s="477"/>
      <c r="J1" s="476">
        <v>43831</v>
      </c>
      <c r="K1" s="476"/>
      <c r="L1" s="476"/>
      <c r="M1" s="476"/>
      <c r="N1" s="460">
        <f>YEAR(J1)</f>
        <v>2020</v>
      </c>
      <c r="O1" s="461"/>
    </row>
    <row r="2" spans="1:18" ht="13.5" customHeight="1">
      <c r="A2" s="312" t="s">
        <v>1</v>
      </c>
      <c r="B2" s="313"/>
      <c r="C2" s="313"/>
      <c r="D2" s="313"/>
      <c r="E2" s="313"/>
      <c r="F2" s="313"/>
      <c r="G2" s="314"/>
      <c r="H2" s="313" t="s">
        <v>2</v>
      </c>
      <c r="I2" s="313"/>
      <c r="J2" s="313"/>
      <c r="K2" s="313"/>
      <c r="L2" s="313"/>
      <c r="M2" s="313"/>
      <c r="N2" s="313"/>
      <c r="O2" s="314"/>
      <c r="Q2" s="286" t="s">
        <v>82</v>
      </c>
      <c r="R2" s="287"/>
    </row>
    <row r="3" spans="1:26" ht="13.5" customHeight="1">
      <c r="A3" s="395" t="s">
        <v>3</v>
      </c>
      <c r="B3" s="396"/>
      <c r="C3" s="397"/>
      <c r="D3" s="397"/>
      <c r="E3" s="397"/>
      <c r="F3" s="397"/>
      <c r="G3" s="398"/>
      <c r="H3" s="396" t="s">
        <v>3</v>
      </c>
      <c r="I3" s="396"/>
      <c r="J3" s="399"/>
      <c r="K3" s="399"/>
      <c r="L3" s="399"/>
      <c r="M3" s="399"/>
      <c r="N3" s="399"/>
      <c r="O3" s="400"/>
      <c r="Q3" s="288" t="s">
        <v>108</v>
      </c>
      <c r="R3" s="290" t="s">
        <v>81</v>
      </c>
      <c r="Z3" s="38" t="s">
        <v>81</v>
      </c>
    </row>
    <row r="4" spans="1:26" ht="13.5" customHeight="1">
      <c r="A4" s="395" t="s">
        <v>5</v>
      </c>
      <c r="B4" s="396"/>
      <c r="C4" s="397"/>
      <c r="D4" s="397"/>
      <c r="E4" s="397"/>
      <c r="F4" s="397"/>
      <c r="G4" s="398"/>
      <c r="H4" s="464" t="s">
        <v>5</v>
      </c>
      <c r="I4" s="464"/>
      <c r="J4" s="456"/>
      <c r="K4" s="456"/>
      <c r="L4" s="456"/>
      <c r="M4" s="456"/>
      <c r="N4" s="456"/>
      <c r="O4" s="457"/>
      <c r="Q4" s="289"/>
      <c r="R4" s="291"/>
      <c r="Z4" s="38" t="s">
        <v>81</v>
      </c>
    </row>
    <row r="5" spans="1:15" ht="13.5" customHeight="1">
      <c r="A5" s="478" t="s">
        <v>6</v>
      </c>
      <c r="B5" s="479"/>
      <c r="C5" s="435"/>
      <c r="D5" s="435"/>
      <c r="E5" s="435"/>
      <c r="F5" s="435"/>
      <c r="G5" s="480"/>
      <c r="H5" s="481" t="s">
        <v>6</v>
      </c>
      <c r="I5" s="481"/>
      <c r="J5" s="465"/>
      <c r="K5" s="465"/>
      <c r="L5" s="465"/>
      <c r="M5" s="465"/>
      <c r="N5" s="465"/>
      <c r="O5" s="466"/>
    </row>
    <row r="6" spans="1:15" ht="13.5" customHeight="1">
      <c r="A6" s="381" t="s">
        <v>7</v>
      </c>
      <c r="B6" s="382"/>
      <c r="C6" s="383"/>
      <c r="D6" s="383"/>
      <c r="E6" s="383"/>
      <c r="F6" s="383"/>
      <c r="G6" s="384"/>
      <c r="H6" s="446" t="s">
        <v>7</v>
      </c>
      <c r="I6" s="446"/>
      <c r="J6" s="465"/>
      <c r="K6" s="465"/>
      <c r="L6" s="465"/>
      <c r="M6" s="465"/>
      <c r="N6" s="465"/>
      <c r="O6" s="466"/>
    </row>
    <row r="7" spans="1:15" ht="13.5" customHeight="1">
      <c r="A7" s="364" t="s">
        <v>8</v>
      </c>
      <c r="B7" s="365"/>
      <c r="C7" s="435"/>
      <c r="D7" s="436"/>
      <c r="E7" s="436"/>
      <c r="F7" s="436"/>
      <c r="G7" s="437"/>
      <c r="H7" s="365" t="s">
        <v>9</v>
      </c>
      <c r="I7" s="365"/>
      <c r="J7" s="462"/>
      <c r="K7" s="462"/>
      <c r="L7" s="462"/>
      <c r="M7" s="462"/>
      <c r="N7" s="462"/>
      <c r="O7" s="463"/>
    </row>
    <row r="8" spans="1:20" ht="13.5" customHeight="1">
      <c r="A8" s="310" t="s">
        <v>10</v>
      </c>
      <c r="B8" s="311"/>
      <c r="C8" s="454"/>
      <c r="D8" s="454"/>
      <c r="E8" s="454"/>
      <c r="F8" s="454"/>
      <c r="G8" s="455"/>
      <c r="H8" s="365" t="s">
        <v>11</v>
      </c>
      <c r="I8" s="365"/>
      <c r="J8" s="458"/>
      <c r="K8" s="458"/>
      <c r="L8" s="458"/>
      <c r="M8" s="458"/>
      <c r="N8" s="458"/>
      <c r="O8" s="459"/>
      <c r="S8" s="106"/>
      <c r="T8" s="107"/>
    </row>
    <row r="9" spans="1:20" ht="13.5" customHeight="1">
      <c r="A9" s="442" t="s">
        <v>93</v>
      </c>
      <c r="B9" s="443"/>
      <c r="C9" s="443"/>
      <c r="D9" s="443"/>
      <c r="E9" s="443"/>
      <c r="F9" s="443"/>
      <c r="G9" s="444"/>
      <c r="H9" s="365" t="s">
        <v>12</v>
      </c>
      <c r="I9" s="365"/>
      <c r="J9" s="215"/>
      <c r="K9" s="448" t="s">
        <v>13</v>
      </c>
      <c r="L9" s="448"/>
      <c r="M9" s="447" t="s">
        <v>4</v>
      </c>
      <c r="N9" s="447"/>
      <c r="O9" s="449"/>
      <c r="R9" s="108"/>
      <c r="S9" s="106"/>
      <c r="T9" s="106"/>
    </row>
    <row r="10" spans="1:20" ht="13.5" customHeight="1">
      <c r="A10" s="451" t="s">
        <v>94</v>
      </c>
      <c r="B10" s="452"/>
      <c r="C10" s="452"/>
      <c r="D10" s="452"/>
      <c r="E10" s="452"/>
      <c r="F10" s="452"/>
      <c r="G10" s="453"/>
      <c r="H10" s="428" t="s">
        <v>14</v>
      </c>
      <c r="I10" s="428"/>
      <c r="J10" s="438" t="s">
        <v>95</v>
      </c>
      <c r="K10" s="438"/>
      <c r="L10" s="438"/>
      <c r="M10" s="90"/>
      <c r="N10" s="90"/>
      <c r="O10" s="1"/>
      <c r="R10" s="108"/>
      <c r="S10" s="106"/>
      <c r="T10" s="106"/>
    </row>
    <row r="11" spans="1:20" ht="13.5" customHeight="1">
      <c r="A11" s="365"/>
      <c r="B11" s="365"/>
      <c r="C11" s="365"/>
      <c r="D11" s="365"/>
      <c r="E11" s="365"/>
      <c r="F11" s="365"/>
      <c r="G11" s="365"/>
      <c r="H11" s="365"/>
      <c r="I11" s="365"/>
      <c r="J11" s="365"/>
      <c r="K11" s="365"/>
      <c r="L11" s="365"/>
      <c r="M11" s="365"/>
      <c r="N11" s="365"/>
      <c r="O11" s="365"/>
      <c r="R11" s="108"/>
      <c r="S11" s="106"/>
      <c r="T11" s="106"/>
    </row>
    <row r="12" spans="1:20" ht="13.5" customHeight="1">
      <c r="A12" s="421" t="s">
        <v>15</v>
      </c>
      <c r="B12" s="422"/>
      <c r="C12" s="422"/>
      <c r="D12" s="109"/>
      <c r="E12" s="423" t="s">
        <v>96</v>
      </c>
      <c r="F12" s="423"/>
      <c r="G12" s="423"/>
      <c r="H12" s="110"/>
      <c r="I12" s="422" t="s">
        <v>97</v>
      </c>
      <c r="J12" s="422"/>
      <c r="K12" s="422"/>
      <c r="L12" s="422"/>
      <c r="M12" s="96"/>
      <c r="N12" s="379">
        <f>ROUND(IF(H12&lt;45,(D12*H12)/12,(45*D12)/12),2)</f>
        <v>0</v>
      </c>
      <c r="O12" s="380"/>
      <c r="R12" s="108"/>
      <c r="S12" s="106"/>
      <c r="T12" s="106"/>
    </row>
    <row r="13" spans="1:21" ht="13.5" customHeight="1">
      <c r="A13" s="77"/>
      <c r="B13" s="78"/>
      <c r="C13" s="78"/>
      <c r="D13" s="78"/>
      <c r="E13" s="438" t="s">
        <v>98</v>
      </c>
      <c r="F13" s="438"/>
      <c r="G13" s="438"/>
      <c r="H13" s="111"/>
      <c r="I13" s="438" t="s">
        <v>99</v>
      </c>
      <c r="J13" s="438"/>
      <c r="K13" s="439"/>
      <c r="L13" s="439"/>
      <c r="M13" s="92"/>
      <c r="N13" s="393">
        <f>ROUND(D12*H13/12,2)</f>
        <v>0</v>
      </c>
      <c r="O13" s="394"/>
      <c r="R13" s="108"/>
      <c r="S13" s="108"/>
      <c r="T13" s="106" t="s">
        <v>100</v>
      </c>
      <c r="U13" s="38" t="s">
        <v>101</v>
      </c>
    </row>
    <row r="14" spans="1:15" ht="13.5" customHeight="1">
      <c r="A14" s="417" t="s">
        <v>16</v>
      </c>
      <c r="B14" s="418"/>
      <c r="C14" s="418"/>
      <c r="D14" s="418"/>
      <c r="E14" s="418"/>
      <c r="F14" s="418"/>
      <c r="G14" s="445"/>
      <c r="H14" s="112" t="s">
        <v>17</v>
      </c>
      <c r="I14" s="112" t="s">
        <v>18</v>
      </c>
      <c r="J14" s="112" t="s">
        <v>19</v>
      </c>
      <c r="K14" s="113" t="s">
        <v>20</v>
      </c>
      <c r="L14" s="114" t="s">
        <v>21</v>
      </c>
      <c r="M14" s="115" t="s">
        <v>22</v>
      </c>
      <c r="N14" s="116" t="s">
        <v>75</v>
      </c>
      <c r="O14" s="117" t="s">
        <v>76</v>
      </c>
    </row>
    <row r="15" spans="1:22" ht="13.5" customHeight="1">
      <c r="A15" s="97" t="s">
        <v>23</v>
      </c>
      <c r="B15" s="95"/>
      <c r="C15" s="43"/>
      <c r="D15" s="43"/>
      <c r="E15" s="95"/>
      <c r="F15" s="95"/>
      <c r="G15" s="98"/>
      <c r="H15" s="42">
        <f>N12</f>
        <v>0</v>
      </c>
      <c r="I15" s="118">
        <v>4</v>
      </c>
      <c r="J15" s="39">
        <f>H15*I15</f>
        <v>0</v>
      </c>
      <c r="K15" s="119">
        <v>1</v>
      </c>
      <c r="L15" s="120"/>
      <c r="M15" s="121"/>
      <c r="N15" s="122"/>
      <c r="O15" s="123"/>
      <c r="R15" s="124"/>
      <c r="T15" s="105">
        <f aca="true" t="shared" si="0" ref="T15:T45">SUM(L15:N15)</f>
        <v>0</v>
      </c>
      <c r="U15" s="38">
        <f>IF(T15&lt;8,T15,0)</f>
        <v>0</v>
      </c>
      <c r="V15" s="38">
        <f>IF(T15&gt;=8,1,0)</f>
        <v>0</v>
      </c>
    </row>
    <row r="16" spans="1:22" ht="13.5" customHeight="1">
      <c r="A16" s="91" t="s">
        <v>24</v>
      </c>
      <c r="B16" s="92"/>
      <c r="C16" s="92"/>
      <c r="D16" s="92"/>
      <c r="E16" s="92"/>
      <c r="F16" s="92"/>
      <c r="G16" s="100"/>
      <c r="H16" s="42">
        <f>N13</f>
        <v>0</v>
      </c>
      <c r="I16" s="45">
        <f>I15</f>
        <v>4</v>
      </c>
      <c r="J16" s="46">
        <f>H16*I16</f>
        <v>0</v>
      </c>
      <c r="K16" s="125">
        <v>2</v>
      </c>
      <c r="L16" s="126"/>
      <c r="M16" s="127"/>
      <c r="N16" s="128"/>
      <c r="O16" s="123"/>
      <c r="R16" s="124"/>
      <c r="T16" s="105">
        <f t="shared" si="0"/>
        <v>0</v>
      </c>
      <c r="U16" s="38">
        <f aca="true" t="shared" si="1" ref="U16:U45">IF(T16&lt;8,T16,0)</f>
        <v>0</v>
      </c>
      <c r="V16" s="38">
        <f aca="true" t="shared" si="2" ref="V16:V45">IF(T16&gt;=8,1,0)</f>
        <v>0</v>
      </c>
    </row>
    <row r="17" spans="1:22" ht="13.5" customHeight="1">
      <c r="A17" s="91" t="s">
        <v>25</v>
      </c>
      <c r="B17" s="92"/>
      <c r="C17" s="92"/>
      <c r="D17" s="92"/>
      <c r="E17" s="92"/>
      <c r="F17" s="129">
        <v>0.25</v>
      </c>
      <c r="G17" s="100"/>
      <c r="H17" s="130"/>
      <c r="I17" s="45">
        <f>I15*F17</f>
        <v>1</v>
      </c>
      <c r="J17" s="46">
        <f>H17*I17</f>
        <v>0</v>
      </c>
      <c r="K17" s="125">
        <v>3</v>
      </c>
      <c r="L17" s="131"/>
      <c r="M17" s="127"/>
      <c r="N17" s="132"/>
      <c r="O17" s="123"/>
      <c r="R17" s="124"/>
      <c r="T17" s="105">
        <f t="shared" si="0"/>
        <v>0</v>
      </c>
      <c r="U17" s="38">
        <f t="shared" si="1"/>
        <v>0</v>
      </c>
      <c r="V17" s="38">
        <f t="shared" si="2"/>
        <v>0</v>
      </c>
    </row>
    <row r="18" spans="1:22" ht="13.5" customHeight="1">
      <c r="A18" s="91" t="s">
        <v>26</v>
      </c>
      <c r="B18" s="92"/>
      <c r="C18" s="92"/>
      <c r="D18" s="92"/>
      <c r="E18" s="63" t="s">
        <v>28</v>
      </c>
      <c r="F18" s="129"/>
      <c r="G18" s="100"/>
      <c r="H18" s="133"/>
      <c r="I18" s="45">
        <f>$I$15*(1+F18)</f>
        <v>4</v>
      </c>
      <c r="J18" s="46">
        <f>H18*I18</f>
        <v>0</v>
      </c>
      <c r="K18" s="125">
        <v>4</v>
      </c>
      <c r="L18" s="126"/>
      <c r="M18" s="127"/>
      <c r="N18" s="128"/>
      <c r="O18" s="123"/>
      <c r="R18" s="124"/>
      <c r="T18" s="105">
        <f t="shared" si="0"/>
        <v>0</v>
      </c>
      <c r="U18" s="38">
        <f t="shared" si="1"/>
        <v>0</v>
      </c>
      <c r="V18" s="38">
        <f t="shared" si="2"/>
        <v>0</v>
      </c>
    </row>
    <row r="19" spans="1:22" ht="13.5" customHeight="1">
      <c r="A19" s="91" t="s">
        <v>27</v>
      </c>
      <c r="B19" s="92"/>
      <c r="C19" s="92"/>
      <c r="D19" s="92"/>
      <c r="E19" s="63" t="s">
        <v>28</v>
      </c>
      <c r="F19" s="129"/>
      <c r="G19" s="100"/>
      <c r="H19" s="130"/>
      <c r="I19" s="45">
        <f>$I$15*(1+F19)</f>
        <v>4</v>
      </c>
      <c r="J19" s="46">
        <f>H19*I19</f>
        <v>0</v>
      </c>
      <c r="K19" s="125">
        <v>5</v>
      </c>
      <c r="L19" s="126"/>
      <c r="M19" s="127"/>
      <c r="N19" s="128"/>
      <c r="O19" s="123"/>
      <c r="R19" s="124"/>
      <c r="T19" s="105">
        <f t="shared" si="0"/>
        <v>0</v>
      </c>
      <c r="U19" s="38">
        <f t="shared" si="1"/>
        <v>0</v>
      </c>
      <c r="V19" s="38">
        <f t="shared" si="2"/>
        <v>0</v>
      </c>
    </row>
    <row r="20" spans="1:22" ht="13.5" customHeight="1">
      <c r="A20" s="91" t="s">
        <v>29</v>
      </c>
      <c r="B20" s="92"/>
      <c r="C20" s="92"/>
      <c r="D20" s="92"/>
      <c r="E20" s="92"/>
      <c r="F20" s="92"/>
      <c r="G20" s="100"/>
      <c r="H20" s="130"/>
      <c r="I20" s="118"/>
      <c r="J20" s="47">
        <f>-H20*I20</f>
        <v>0</v>
      </c>
      <c r="K20" s="125">
        <v>6</v>
      </c>
      <c r="L20" s="126"/>
      <c r="M20" s="127"/>
      <c r="N20" s="128"/>
      <c r="O20" s="123"/>
      <c r="R20" s="124"/>
      <c r="T20" s="105">
        <f t="shared" si="0"/>
        <v>0</v>
      </c>
      <c r="U20" s="38">
        <f t="shared" si="1"/>
        <v>0</v>
      </c>
      <c r="V20" s="38">
        <f t="shared" si="2"/>
        <v>0</v>
      </c>
    </row>
    <row r="21" spans="1:22" ht="13.5" customHeight="1">
      <c r="A21" s="91" t="s">
        <v>30</v>
      </c>
      <c r="B21" s="92"/>
      <c r="C21" s="92"/>
      <c r="D21" s="92"/>
      <c r="E21" s="92"/>
      <c r="F21" s="92"/>
      <c r="G21" s="100"/>
      <c r="H21" s="130"/>
      <c r="I21" s="118"/>
      <c r="J21" s="47">
        <f>-H21*I21</f>
        <v>0</v>
      </c>
      <c r="K21" s="125">
        <v>7</v>
      </c>
      <c r="L21" s="126"/>
      <c r="M21" s="127"/>
      <c r="N21" s="128"/>
      <c r="O21" s="123"/>
      <c r="R21" s="124"/>
      <c r="T21" s="105">
        <f t="shared" si="0"/>
        <v>0</v>
      </c>
      <c r="U21" s="38">
        <f t="shared" si="1"/>
        <v>0</v>
      </c>
      <c r="V21" s="38">
        <f t="shared" si="2"/>
        <v>0</v>
      </c>
    </row>
    <row r="22" spans="1:22" ht="13.5" customHeight="1">
      <c r="A22" s="364" t="s">
        <v>71</v>
      </c>
      <c r="B22" s="365"/>
      <c r="C22" s="365"/>
      <c r="D22" s="365"/>
      <c r="E22" s="365"/>
      <c r="F22" s="365"/>
      <c r="G22" s="366"/>
      <c r="H22" s="2"/>
      <c r="I22" s="40"/>
      <c r="J22" s="134"/>
      <c r="K22" s="125">
        <v>8</v>
      </c>
      <c r="L22" s="126"/>
      <c r="M22" s="135"/>
      <c r="N22" s="128"/>
      <c r="O22" s="123"/>
      <c r="R22" s="124"/>
      <c r="T22" s="105">
        <f t="shared" si="0"/>
        <v>0</v>
      </c>
      <c r="U22" s="38">
        <f t="shared" si="1"/>
        <v>0</v>
      </c>
      <c r="V22" s="38">
        <f t="shared" si="2"/>
        <v>0</v>
      </c>
    </row>
    <row r="23" spans="1:22" ht="13.5" customHeight="1">
      <c r="A23" s="364" t="s">
        <v>31</v>
      </c>
      <c r="B23" s="365"/>
      <c r="C23" s="391"/>
      <c r="D23" s="391"/>
      <c r="E23" s="391"/>
      <c r="F23" s="391"/>
      <c r="G23" s="392"/>
      <c r="H23" s="3"/>
      <c r="I23" s="4"/>
      <c r="J23" s="134"/>
      <c r="K23" s="125">
        <v>9</v>
      </c>
      <c r="L23" s="126"/>
      <c r="M23" s="135"/>
      <c r="N23" s="128"/>
      <c r="O23" s="123"/>
      <c r="R23" s="124"/>
      <c r="T23" s="105">
        <f t="shared" si="0"/>
        <v>0</v>
      </c>
      <c r="U23" s="38">
        <f t="shared" si="1"/>
        <v>0</v>
      </c>
      <c r="V23" s="38">
        <f t="shared" si="2"/>
        <v>0</v>
      </c>
    </row>
    <row r="24" spans="1:22" ht="13.5" customHeight="1">
      <c r="A24" s="364" t="s">
        <v>72</v>
      </c>
      <c r="B24" s="365"/>
      <c r="C24" s="365"/>
      <c r="D24" s="365"/>
      <c r="E24" s="365"/>
      <c r="F24" s="365"/>
      <c r="G24" s="366"/>
      <c r="H24" s="5"/>
      <c r="I24" s="40"/>
      <c r="J24" s="134"/>
      <c r="K24" s="125">
        <v>10</v>
      </c>
      <c r="L24" s="126"/>
      <c r="M24" s="135"/>
      <c r="N24" s="128"/>
      <c r="O24" s="123"/>
      <c r="R24" s="124"/>
      <c r="T24" s="105">
        <f t="shared" si="0"/>
        <v>0</v>
      </c>
      <c r="U24" s="38">
        <f t="shared" si="1"/>
        <v>0</v>
      </c>
      <c r="V24" s="38">
        <f t="shared" si="2"/>
        <v>0</v>
      </c>
    </row>
    <row r="25" spans="1:22" ht="13.5" customHeight="1">
      <c r="A25" s="427" t="s">
        <v>32</v>
      </c>
      <c r="B25" s="428"/>
      <c r="C25" s="428"/>
      <c r="D25" s="428"/>
      <c r="E25" s="428"/>
      <c r="F25" s="428"/>
      <c r="G25" s="429"/>
      <c r="H25" s="136"/>
      <c r="I25" s="137">
        <v>0.1</v>
      </c>
      <c r="J25" s="6">
        <f>H25*I25</f>
        <v>0</v>
      </c>
      <c r="K25" s="125">
        <v>11</v>
      </c>
      <c r="L25" s="138"/>
      <c r="M25" s="135"/>
      <c r="N25" s="128"/>
      <c r="O25" s="123"/>
      <c r="R25" s="124"/>
      <c r="T25" s="105">
        <f t="shared" si="0"/>
        <v>0</v>
      </c>
      <c r="U25" s="38">
        <f t="shared" si="1"/>
        <v>0</v>
      </c>
      <c r="V25" s="38">
        <f t="shared" si="2"/>
        <v>0</v>
      </c>
    </row>
    <row r="26" spans="1:22" ht="21.75" customHeight="1">
      <c r="A26" s="97"/>
      <c r="B26" s="92"/>
      <c r="C26" s="92"/>
      <c r="D26" s="92"/>
      <c r="E26" s="92"/>
      <c r="F26" s="92"/>
      <c r="G26" s="44"/>
      <c r="H26" s="450" t="s">
        <v>33</v>
      </c>
      <c r="I26" s="450"/>
      <c r="J26" s="139">
        <f>(SUM(J15:J25))</f>
        <v>0</v>
      </c>
      <c r="K26" s="125">
        <v>12</v>
      </c>
      <c r="L26" s="138"/>
      <c r="M26" s="135"/>
      <c r="N26" s="128"/>
      <c r="O26" s="123"/>
      <c r="R26" s="124"/>
      <c r="T26" s="105">
        <f t="shared" si="0"/>
        <v>0</v>
      </c>
      <c r="U26" s="38">
        <f t="shared" si="1"/>
        <v>0</v>
      </c>
      <c r="V26" s="38">
        <f t="shared" si="2"/>
        <v>0</v>
      </c>
    </row>
    <row r="27" spans="1:22" ht="13.5" customHeight="1">
      <c r="A27" s="140" t="s">
        <v>34</v>
      </c>
      <c r="B27" s="141"/>
      <c r="C27" s="141"/>
      <c r="D27" s="141"/>
      <c r="E27" s="141"/>
      <c r="F27" s="141"/>
      <c r="G27" s="142" t="s">
        <v>35</v>
      </c>
      <c r="H27" s="142"/>
      <c r="I27" s="142" t="s">
        <v>36</v>
      </c>
      <c r="J27" s="142"/>
      <c r="K27" s="125">
        <v>13</v>
      </c>
      <c r="L27" s="138"/>
      <c r="M27" s="135"/>
      <c r="N27" s="128"/>
      <c r="O27" s="123"/>
      <c r="R27" s="124"/>
      <c r="T27" s="105">
        <f t="shared" si="0"/>
        <v>0</v>
      </c>
      <c r="U27" s="38">
        <f t="shared" si="1"/>
        <v>0</v>
      </c>
      <c r="V27" s="38">
        <f t="shared" si="2"/>
        <v>0</v>
      </c>
    </row>
    <row r="28" spans="1:22" ht="13.5" customHeight="1">
      <c r="A28" s="312" t="s">
        <v>34</v>
      </c>
      <c r="B28" s="313"/>
      <c r="C28" s="313"/>
      <c r="D28" s="313"/>
      <c r="E28" s="313"/>
      <c r="F28" s="313"/>
      <c r="G28" s="385" t="s">
        <v>35</v>
      </c>
      <c r="H28" s="386"/>
      <c r="I28" s="387" t="s">
        <v>36</v>
      </c>
      <c r="J28" s="388"/>
      <c r="K28" s="125">
        <v>14</v>
      </c>
      <c r="L28" s="126"/>
      <c r="M28" s="135"/>
      <c r="N28" s="128"/>
      <c r="O28" s="123"/>
      <c r="P28" s="143"/>
      <c r="R28" s="124"/>
      <c r="T28" s="105">
        <f t="shared" si="0"/>
        <v>0</v>
      </c>
      <c r="U28" s="38">
        <f t="shared" si="1"/>
        <v>0</v>
      </c>
      <c r="V28" s="38">
        <f t="shared" si="2"/>
        <v>0</v>
      </c>
    </row>
    <row r="29" spans="1:22" ht="13.5" customHeight="1">
      <c r="A29" s="440" t="s">
        <v>37</v>
      </c>
      <c r="B29" s="440"/>
      <c r="C29" s="440"/>
      <c r="D29" s="440"/>
      <c r="E29" s="441"/>
      <c r="F29" s="144" t="s">
        <v>17</v>
      </c>
      <c r="G29" s="145" t="s">
        <v>18</v>
      </c>
      <c r="H29" s="146" t="s">
        <v>19</v>
      </c>
      <c r="I29" s="147" t="s">
        <v>18</v>
      </c>
      <c r="J29" s="148" t="s">
        <v>19</v>
      </c>
      <c r="K29" s="125">
        <v>15</v>
      </c>
      <c r="L29" s="126"/>
      <c r="M29" s="127"/>
      <c r="N29" s="128"/>
      <c r="O29" s="123"/>
      <c r="P29" s="143"/>
      <c r="R29" s="124"/>
      <c r="T29" s="105">
        <f t="shared" si="0"/>
        <v>0</v>
      </c>
      <c r="U29" s="38">
        <f t="shared" si="1"/>
        <v>0</v>
      </c>
      <c r="V29" s="38">
        <f t="shared" si="2"/>
        <v>0</v>
      </c>
    </row>
    <row r="30" spans="1:22" ht="13.5" customHeight="1">
      <c r="A30" s="21" t="str">
        <f>Données!A13</f>
        <v>Sécurité sociale (maladie, maternité, invalidité, dècès,</v>
      </c>
      <c r="B30" s="22"/>
      <c r="C30" s="22"/>
      <c r="D30" s="22"/>
      <c r="E30" s="98"/>
      <c r="F30" s="49">
        <f>J26</f>
        <v>0</v>
      </c>
      <c r="G30" s="50"/>
      <c r="H30" s="51"/>
      <c r="I30" s="71"/>
      <c r="J30" s="52">
        <f aca="true" t="shared" si="3" ref="J30:J39">I30*F30</f>
        <v>0</v>
      </c>
      <c r="K30" s="125">
        <v>16</v>
      </c>
      <c r="L30" s="126"/>
      <c r="M30" s="127"/>
      <c r="N30" s="128"/>
      <c r="O30" s="123"/>
      <c r="P30" s="143"/>
      <c r="R30" s="124"/>
      <c r="T30" s="105">
        <f t="shared" si="0"/>
        <v>0</v>
      </c>
      <c r="U30" s="38">
        <f t="shared" si="1"/>
        <v>0</v>
      </c>
      <c r="V30" s="38">
        <f t="shared" si="2"/>
        <v>0</v>
      </c>
    </row>
    <row r="31" spans="1:22" ht="13.5" customHeight="1">
      <c r="A31" s="69" t="str">
        <f>Données!A14</f>
        <v>vieillesse, allocations familiales, accidents du travail</v>
      </c>
      <c r="B31" s="48"/>
      <c r="C31" s="48"/>
      <c r="D31" s="48"/>
      <c r="E31" s="100"/>
      <c r="F31" s="49">
        <f aca="true" t="shared" si="4" ref="F31:F39">$J$26</f>
        <v>0</v>
      </c>
      <c r="G31" s="50">
        <f>Données!D14</f>
        <v>0.073</v>
      </c>
      <c r="H31" s="51">
        <f>F31*G31</f>
        <v>0</v>
      </c>
      <c r="I31" s="71">
        <f>Données!E14</f>
        <v>0.297</v>
      </c>
      <c r="J31" s="52">
        <f t="shared" si="3"/>
        <v>0</v>
      </c>
      <c r="K31" s="125">
        <v>17</v>
      </c>
      <c r="L31" s="126"/>
      <c r="M31" s="127"/>
      <c r="N31" s="128"/>
      <c r="O31" s="123"/>
      <c r="P31" s="143"/>
      <c r="R31" s="124"/>
      <c r="T31" s="105">
        <f t="shared" si="0"/>
        <v>0</v>
      </c>
      <c r="U31" s="38">
        <f t="shared" si="1"/>
        <v>0</v>
      </c>
      <c r="V31" s="38">
        <f t="shared" si="2"/>
        <v>0</v>
      </c>
    </row>
    <row r="32" spans="1:22" ht="13.5" customHeight="1">
      <c r="A32" s="69" t="str">
        <f>Données!A15</f>
        <v>FNAL  Fond national d'aide au logement</v>
      </c>
      <c r="B32" s="48"/>
      <c r="C32" s="48"/>
      <c r="D32" s="48"/>
      <c r="E32" s="100"/>
      <c r="F32" s="49">
        <f t="shared" si="4"/>
        <v>0</v>
      </c>
      <c r="G32" s="50"/>
      <c r="H32" s="51"/>
      <c r="I32" s="71">
        <f>Données!E15</f>
        <v>0.001</v>
      </c>
      <c r="J32" s="52">
        <f t="shared" si="3"/>
        <v>0</v>
      </c>
      <c r="K32" s="125">
        <v>18</v>
      </c>
      <c r="L32" s="126"/>
      <c r="M32" s="127"/>
      <c r="N32" s="128"/>
      <c r="O32" s="123"/>
      <c r="P32" s="149"/>
      <c r="R32" s="124"/>
      <c r="T32" s="105">
        <f t="shared" si="0"/>
        <v>0</v>
      </c>
      <c r="U32" s="38">
        <f t="shared" si="1"/>
        <v>0</v>
      </c>
      <c r="V32" s="38">
        <f t="shared" si="2"/>
        <v>0</v>
      </c>
    </row>
    <row r="33" spans="1:22" ht="13.5" customHeight="1">
      <c r="A33" s="69" t="str">
        <f>Données!A16</f>
        <v>Contribution Solidarité Autonomie</v>
      </c>
      <c r="B33" s="48"/>
      <c r="C33" s="48"/>
      <c r="D33" s="48"/>
      <c r="E33" s="100"/>
      <c r="F33" s="49">
        <f t="shared" si="4"/>
        <v>0</v>
      </c>
      <c r="G33" s="50"/>
      <c r="H33" s="51"/>
      <c r="I33" s="71">
        <f>Données!E16</f>
        <v>0.003</v>
      </c>
      <c r="J33" s="52">
        <f t="shared" si="3"/>
        <v>0</v>
      </c>
      <c r="K33" s="125">
        <v>19</v>
      </c>
      <c r="L33" s="126"/>
      <c r="M33" s="127"/>
      <c r="N33" s="128"/>
      <c r="O33" s="123"/>
      <c r="P33" s="149"/>
      <c r="R33" s="124"/>
      <c r="T33" s="105">
        <f t="shared" si="0"/>
        <v>0</v>
      </c>
      <c r="U33" s="38">
        <f t="shared" si="1"/>
        <v>0</v>
      </c>
      <c r="V33" s="38">
        <f t="shared" si="2"/>
        <v>0</v>
      </c>
    </row>
    <row r="34" spans="1:22" ht="13.5" customHeight="1">
      <c r="A34" s="69" t="str">
        <f>Données!A17</f>
        <v>Formation professionnelle</v>
      </c>
      <c r="B34" s="48"/>
      <c r="C34" s="48"/>
      <c r="D34" s="48"/>
      <c r="E34" s="100"/>
      <c r="F34" s="49">
        <f t="shared" si="4"/>
        <v>0</v>
      </c>
      <c r="G34" s="50"/>
      <c r="H34" s="51"/>
      <c r="I34" s="71">
        <f>Données!E17</f>
        <v>0.0055</v>
      </c>
      <c r="J34" s="52">
        <f t="shared" si="3"/>
        <v>0</v>
      </c>
      <c r="K34" s="125">
        <v>20</v>
      </c>
      <c r="L34" s="126"/>
      <c r="M34" s="127"/>
      <c r="N34" s="128"/>
      <c r="O34" s="123"/>
      <c r="P34" s="149"/>
      <c r="Q34" s="150"/>
      <c r="R34" s="124"/>
      <c r="T34" s="105">
        <f t="shared" si="0"/>
        <v>0</v>
      </c>
      <c r="U34" s="38">
        <f t="shared" si="1"/>
        <v>0</v>
      </c>
      <c r="V34" s="38">
        <f t="shared" si="2"/>
        <v>0</v>
      </c>
    </row>
    <row r="35" spans="1:22" ht="13.5" customHeight="1">
      <c r="A35" s="69" t="str">
        <f>Données!A18</f>
        <v>Retraite complémentaire + CEG (contribution d'équilibre temporaire)</v>
      </c>
      <c r="B35" s="48"/>
      <c r="C35" s="48"/>
      <c r="D35" s="48"/>
      <c r="E35" s="100"/>
      <c r="F35" s="49">
        <f t="shared" si="4"/>
        <v>0</v>
      </c>
      <c r="G35" s="50">
        <f>Données!D18</f>
        <v>0.0401</v>
      </c>
      <c r="H35" s="51">
        <f>F35*G35</f>
        <v>0</v>
      </c>
      <c r="I35" s="71">
        <f>Données!E18</f>
        <v>0.0601</v>
      </c>
      <c r="J35" s="52">
        <f t="shared" si="3"/>
        <v>0</v>
      </c>
      <c r="K35" s="125">
        <v>21</v>
      </c>
      <c r="L35" s="126"/>
      <c r="M35" s="127"/>
      <c r="N35" s="128"/>
      <c r="O35" s="123"/>
      <c r="P35" s="143"/>
      <c r="R35" s="124"/>
      <c r="T35" s="105">
        <f t="shared" si="0"/>
        <v>0</v>
      </c>
      <c r="U35" s="38">
        <f t="shared" si="1"/>
        <v>0</v>
      </c>
      <c r="V35" s="38">
        <f t="shared" si="2"/>
        <v>0</v>
      </c>
    </row>
    <row r="36" spans="1:22" ht="13.5" customHeight="1">
      <c r="A36" s="69" t="str">
        <f>Données!A19</f>
        <v>Prévoyance</v>
      </c>
      <c r="B36" s="48"/>
      <c r="C36" s="48"/>
      <c r="D36" s="48"/>
      <c r="E36" s="100"/>
      <c r="F36" s="49">
        <f t="shared" si="4"/>
        <v>0</v>
      </c>
      <c r="G36" s="50">
        <f>Données!D19</f>
        <v>0.0115</v>
      </c>
      <c r="H36" s="51">
        <f>F36*G36</f>
        <v>0</v>
      </c>
      <c r="I36" s="71">
        <f>Données!E19</f>
        <v>0.0142</v>
      </c>
      <c r="J36" s="52">
        <f t="shared" si="3"/>
        <v>0</v>
      </c>
      <c r="K36" s="125">
        <v>22</v>
      </c>
      <c r="L36" s="138"/>
      <c r="M36" s="127"/>
      <c r="N36" s="128"/>
      <c r="O36" s="123"/>
      <c r="P36" s="143"/>
      <c r="R36" s="124"/>
      <c r="T36" s="105">
        <f t="shared" si="0"/>
        <v>0</v>
      </c>
      <c r="U36" s="38">
        <f t="shared" si="1"/>
        <v>0</v>
      </c>
      <c r="V36" s="38">
        <f t="shared" si="2"/>
        <v>0</v>
      </c>
    </row>
    <row r="37" spans="1:22" ht="13.5" customHeight="1">
      <c r="A37" s="473" t="s">
        <v>126</v>
      </c>
      <c r="B37" s="474"/>
      <c r="C37" s="474"/>
      <c r="D37" s="474"/>
      <c r="E37" s="475"/>
      <c r="F37" s="49">
        <f>SUM(J16:J19)</f>
        <v>0</v>
      </c>
      <c r="G37" s="50">
        <v>0.1131</v>
      </c>
      <c r="H37" s="51">
        <f>-F37*G37</f>
        <v>0</v>
      </c>
      <c r="I37" s="71"/>
      <c r="J37" s="52">
        <f t="shared" si="3"/>
        <v>0</v>
      </c>
      <c r="K37" s="125">
        <v>23</v>
      </c>
      <c r="L37" s="138"/>
      <c r="M37" s="127"/>
      <c r="N37" s="128"/>
      <c r="O37" s="123"/>
      <c r="P37" s="143"/>
      <c r="R37" s="124"/>
      <c r="T37" s="105">
        <f t="shared" si="0"/>
        <v>0</v>
      </c>
      <c r="U37" s="38">
        <f t="shared" si="1"/>
        <v>0</v>
      </c>
      <c r="V37" s="38">
        <f t="shared" si="2"/>
        <v>0</v>
      </c>
    </row>
    <row r="38" spans="1:22" ht="13.5" customHeight="1">
      <c r="A38" s="69" t="str">
        <f>Données!A21</f>
        <v>Assurance chômage</v>
      </c>
      <c r="B38" s="48"/>
      <c r="C38" s="48"/>
      <c r="D38" s="48"/>
      <c r="E38" s="100"/>
      <c r="F38" s="49">
        <f t="shared" si="4"/>
        <v>0</v>
      </c>
      <c r="G38" s="50">
        <f>Données!D21</f>
        <v>0</v>
      </c>
      <c r="H38" s="51">
        <f>F38*G38</f>
        <v>0</v>
      </c>
      <c r="I38" s="71">
        <f>Données!E21</f>
        <v>0.0405</v>
      </c>
      <c r="J38" s="52">
        <f t="shared" si="3"/>
        <v>0</v>
      </c>
      <c r="K38" s="125">
        <v>24</v>
      </c>
      <c r="L38" s="138"/>
      <c r="M38" s="127"/>
      <c r="N38" s="128"/>
      <c r="O38" s="123"/>
      <c r="P38" s="149"/>
      <c r="R38" s="124"/>
      <c r="T38" s="105">
        <f t="shared" si="0"/>
        <v>0</v>
      </c>
      <c r="U38" s="38">
        <f t="shared" si="1"/>
        <v>0</v>
      </c>
      <c r="V38" s="38">
        <f t="shared" si="2"/>
        <v>0</v>
      </c>
    </row>
    <row r="39" spans="1:22" ht="13.5" customHeight="1">
      <c r="A39" s="69" t="str">
        <f>Données!A22</f>
        <v>Contribution au dialogue social</v>
      </c>
      <c r="B39" s="48"/>
      <c r="C39" s="48"/>
      <c r="D39" s="48"/>
      <c r="E39" s="100"/>
      <c r="F39" s="49">
        <f t="shared" si="4"/>
        <v>0</v>
      </c>
      <c r="G39" s="50"/>
      <c r="H39" s="51"/>
      <c r="I39" s="87">
        <f>Données!E22</f>
        <v>0.00016</v>
      </c>
      <c r="J39" s="52">
        <f t="shared" si="3"/>
        <v>0</v>
      </c>
      <c r="K39" s="125">
        <v>25</v>
      </c>
      <c r="L39" s="138"/>
      <c r="M39" s="127"/>
      <c r="N39" s="128"/>
      <c r="O39" s="123"/>
      <c r="P39" s="149"/>
      <c r="R39" s="124"/>
      <c r="T39" s="105">
        <f t="shared" si="0"/>
        <v>0</v>
      </c>
      <c r="U39" s="38">
        <f t="shared" si="1"/>
        <v>0</v>
      </c>
      <c r="V39" s="38">
        <f t="shared" si="2"/>
        <v>0</v>
      </c>
    </row>
    <row r="40" spans="1:22" ht="13.5" customHeight="1">
      <c r="A40" s="408" t="str">
        <f>Données!A23</f>
        <v>Base 98,25 % du salaire brut</v>
      </c>
      <c r="B40" s="409"/>
      <c r="C40" s="409"/>
      <c r="D40" s="409"/>
      <c r="E40" s="410"/>
      <c r="F40" s="53"/>
      <c r="G40" s="71"/>
      <c r="H40" s="51"/>
      <c r="I40" s="71"/>
      <c r="J40" s="92"/>
      <c r="K40" s="125">
        <v>26</v>
      </c>
      <c r="L40" s="138"/>
      <c r="M40" s="127"/>
      <c r="N40" s="128"/>
      <c r="O40" s="123"/>
      <c r="P40" s="143"/>
      <c r="R40" s="124"/>
      <c r="T40" s="105">
        <f t="shared" si="0"/>
        <v>0</v>
      </c>
      <c r="U40" s="38">
        <f t="shared" si="1"/>
        <v>0</v>
      </c>
      <c r="V40" s="38">
        <f t="shared" si="2"/>
        <v>0</v>
      </c>
    </row>
    <row r="41" spans="1:22" ht="13.5" customHeight="1">
      <c r="A41" s="69" t="str">
        <f>Données!A24</f>
        <v>CSG + CRDS non déductible sur le salaire de base</v>
      </c>
      <c r="B41" s="48"/>
      <c r="C41" s="48"/>
      <c r="D41" s="48"/>
      <c r="E41" s="100"/>
      <c r="F41" s="49">
        <f>J26*Données!C23</f>
        <v>0</v>
      </c>
      <c r="G41" s="50">
        <f>Données!D24</f>
        <v>0.029</v>
      </c>
      <c r="H41" s="51">
        <f>F41*G41</f>
        <v>0</v>
      </c>
      <c r="I41" s="71"/>
      <c r="J41" s="92"/>
      <c r="K41" s="125">
        <v>27</v>
      </c>
      <c r="L41" s="138"/>
      <c r="M41" s="127"/>
      <c r="N41" s="128"/>
      <c r="O41" s="151"/>
      <c r="P41" s="143"/>
      <c r="R41" s="124"/>
      <c r="T41" s="105">
        <f t="shared" si="0"/>
        <v>0</v>
      </c>
      <c r="U41" s="38">
        <f t="shared" si="1"/>
        <v>0</v>
      </c>
      <c r="V41" s="38">
        <f t="shared" si="2"/>
        <v>0</v>
      </c>
    </row>
    <row r="42" spans="1:22" ht="13.5" customHeight="1">
      <c r="A42" s="69" t="str">
        <f>Données!A25</f>
        <v>CSG déductible sur le salaire de base</v>
      </c>
      <c r="B42" s="48"/>
      <c r="C42" s="48"/>
      <c r="D42" s="48"/>
      <c r="E42" s="100"/>
      <c r="F42" s="49">
        <f>F41</f>
        <v>0</v>
      </c>
      <c r="G42" s="50">
        <v>0.068</v>
      </c>
      <c r="H42" s="51">
        <f>F42*G42</f>
        <v>0</v>
      </c>
      <c r="I42" s="71"/>
      <c r="J42" s="92"/>
      <c r="K42" s="125">
        <v>28</v>
      </c>
      <c r="L42" s="138"/>
      <c r="M42" s="228"/>
      <c r="N42" s="128"/>
      <c r="O42" s="123"/>
      <c r="P42" s="143"/>
      <c r="R42" s="124"/>
      <c r="T42" s="105">
        <f t="shared" si="0"/>
        <v>0</v>
      </c>
      <c r="U42" s="38">
        <f t="shared" si="1"/>
        <v>0</v>
      </c>
      <c r="V42" s="38">
        <f t="shared" si="2"/>
        <v>0</v>
      </c>
    </row>
    <row r="43" spans="1:22" ht="13.5" customHeight="1">
      <c r="A43" s="69"/>
      <c r="B43" s="48"/>
      <c r="C43" s="48"/>
      <c r="D43" s="48"/>
      <c r="E43" s="100"/>
      <c r="F43" s="49"/>
      <c r="G43" s="71"/>
      <c r="H43" s="51"/>
      <c r="I43" s="71"/>
      <c r="J43" s="92"/>
      <c r="K43" s="125" t="str">
        <f>IF(DAY(_XLL.FIN.MOIS(J1,0))&gt;=29,"29","")</f>
        <v>29</v>
      </c>
      <c r="L43" s="138"/>
      <c r="M43" s="153"/>
      <c r="N43" s="227"/>
      <c r="O43" s="123"/>
      <c r="P43" s="152"/>
      <c r="R43" s="124"/>
      <c r="T43" s="105">
        <f t="shared" si="0"/>
        <v>0</v>
      </c>
      <c r="U43" s="38">
        <f t="shared" si="1"/>
        <v>0</v>
      </c>
      <c r="V43" s="38">
        <f t="shared" si="2"/>
        <v>0</v>
      </c>
    </row>
    <row r="44" spans="1:22" ht="13.5" customHeight="1">
      <c r="A44" s="70"/>
      <c r="B44" s="23"/>
      <c r="C44" s="23"/>
      <c r="D44" s="23"/>
      <c r="E44" s="99"/>
      <c r="F44" s="54"/>
      <c r="G44" s="55"/>
      <c r="H44" s="56"/>
      <c r="I44" s="100"/>
      <c r="J44" s="92"/>
      <c r="K44" s="125" t="str">
        <f>IF(DAY(_XLL.FIN.MOIS(J1,0))&gt;=30,"30","")</f>
        <v>30</v>
      </c>
      <c r="L44" s="138"/>
      <c r="M44" s="153"/>
      <c r="N44" s="154"/>
      <c r="O44" s="123"/>
      <c r="P44" s="152"/>
      <c r="R44" s="124"/>
      <c r="T44" s="105">
        <f t="shared" si="0"/>
        <v>0</v>
      </c>
      <c r="U44" s="38">
        <f t="shared" si="1"/>
        <v>0</v>
      </c>
      <c r="V44" s="38">
        <f t="shared" si="2"/>
        <v>0</v>
      </c>
    </row>
    <row r="45" spans="1:22" ht="13.5" customHeight="1">
      <c r="A45" s="411" t="s">
        <v>117</v>
      </c>
      <c r="B45" s="412"/>
      <c r="C45" s="412"/>
      <c r="D45" s="412"/>
      <c r="E45" s="413"/>
      <c r="F45" s="414">
        <f>ROUND(SUM(H30:H44),2)</f>
        <v>0</v>
      </c>
      <c r="G45" s="415"/>
      <c r="H45" s="416"/>
      <c r="I45" s="389">
        <f>ROUND(SUM(J30:J44),2)</f>
        <v>0</v>
      </c>
      <c r="J45" s="390"/>
      <c r="K45" s="155" t="str">
        <f>IF(DAY(_XLL.FIN.MOIS(J1,0))=31,"31","")</f>
        <v>31</v>
      </c>
      <c r="L45" s="156"/>
      <c r="M45" s="157"/>
      <c r="N45" s="158"/>
      <c r="O45" s="159"/>
      <c r="P45" s="152"/>
      <c r="R45" s="124"/>
      <c r="T45" s="105">
        <f t="shared" si="0"/>
        <v>0</v>
      </c>
      <c r="U45" s="38">
        <f t="shared" si="1"/>
        <v>0</v>
      </c>
      <c r="V45" s="38">
        <f t="shared" si="2"/>
        <v>0</v>
      </c>
    </row>
    <row r="46" spans="1:22" s="163" customFormat="1" ht="12" customHeight="1">
      <c r="A46" s="447"/>
      <c r="B46" s="447"/>
      <c r="C46" s="447"/>
      <c r="D46" s="447"/>
      <c r="E46" s="447"/>
      <c r="F46" s="447"/>
      <c r="G46" s="447"/>
      <c r="H46" s="367" t="s">
        <v>116</v>
      </c>
      <c r="I46" s="367"/>
      <c r="J46" s="367"/>
      <c r="K46" s="367"/>
      <c r="L46" s="160">
        <f>SUM(L15:L45)</f>
        <v>0</v>
      </c>
      <c r="M46" s="161"/>
      <c r="N46" s="161"/>
      <c r="O46" s="162"/>
      <c r="P46" s="152"/>
      <c r="R46" s="164"/>
      <c r="S46" s="165"/>
      <c r="T46" s="165"/>
      <c r="U46" s="163">
        <f>SUM(U15:U45)</f>
        <v>0</v>
      </c>
      <c r="V46" s="163">
        <f>SUM(V15:V45)</f>
        <v>0</v>
      </c>
    </row>
    <row r="47" spans="1:15" ht="13.5" customHeight="1">
      <c r="A47" s="434"/>
      <c r="B47" s="434"/>
      <c r="C47" s="434"/>
      <c r="D47" s="434"/>
      <c r="E47" s="434"/>
      <c r="F47" s="434"/>
      <c r="G47" s="434"/>
      <c r="H47" s="368" t="s">
        <v>38</v>
      </c>
      <c r="I47" s="369"/>
      <c r="J47" s="369"/>
      <c r="K47" s="369"/>
      <c r="L47" s="370"/>
      <c r="M47" s="166">
        <f>SUM(M15:M45)</f>
        <v>0</v>
      </c>
      <c r="N47" s="167"/>
      <c r="O47" s="168"/>
    </row>
    <row r="48" spans="1:15" ht="14.25" customHeight="1">
      <c r="A48" s="297" t="s">
        <v>39</v>
      </c>
      <c r="B48" s="298"/>
      <c r="C48" s="298"/>
      <c r="D48" s="298"/>
      <c r="E48" s="298"/>
      <c r="F48" s="373">
        <f>ROUND(J26-F45,2)</f>
        <v>0</v>
      </c>
      <c r="G48" s="373"/>
      <c r="H48" s="419" t="s">
        <v>40</v>
      </c>
      <c r="I48" s="420"/>
      <c r="J48" s="420"/>
      <c r="K48" s="420"/>
      <c r="L48" s="420"/>
      <c r="M48" s="420"/>
      <c r="N48" s="169">
        <f>SUM(N15:N45)</f>
        <v>0</v>
      </c>
      <c r="O48" s="170"/>
    </row>
    <row r="49" spans="1:15" ht="14.25" customHeight="1">
      <c r="A49" s="300"/>
      <c r="B49" s="301"/>
      <c r="C49" s="301"/>
      <c r="D49" s="301"/>
      <c r="E49" s="301"/>
      <c r="F49" s="374"/>
      <c r="G49" s="374"/>
      <c r="H49" s="375" t="s">
        <v>118</v>
      </c>
      <c r="I49" s="376"/>
      <c r="J49" s="376"/>
      <c r="K49" s="376"/>
      <c r="L49" s="376"/>
      <c r="M49" s="171"/>
      <c r="N49" s="171"/>
      <c r="O49" s="172">
        <f>SUM(O15:O45)+L46</f>
        <v>0</v>
      </c>
    </row>
    <row r="50" spans="1:17" ht="14.25" customHeight="1">
      <c r="A50" s="417" t="s">
        <v>79</v>
      </c>
      <c r="B50" s="418"/>
      <c r="C50" s="418"/>
      <c r="D50" s="418"/>
      <c r="E50" s="173" t="s">
        <v>17</v>
      </c>
      <c r="F50" s="173" t="s">
        <v>42</v>
      </c>
      <c r="G50" s="174" t="s">
        <v>19</v>
      </c>
      <c r="H50" s="312" t="s">
        <v>102</v>
      </c>
      <c r="I50" s="313"/>
      <c r="J50" s="313"/>
      <c r="K50" s="313"/>
      <c r="L50" s="313"/>
      <c r="M50" s="313"/>
      <c r="N50" s="313"/>
      <c r="O50" s="314"/>
      <c r="Q50" s="175"/>
    </row>
    <row r="51" spans="1:17" ht="13.5" customHeight="1">
      <c r="A51" s="424" t="s">
        <v>90</v>
      </c>
      <c r="B51" s="425"/>
      <c r="C51" s="425"/>
      <c r="D51" s="426"/>
      <c r="E51" s="232"/>
      <c r="F51" s="176"/>
      <c r="G51" s="177">
        <f>F51*E51</f>
        <v>0</v>
      </c>
      <c r="H51" s="315"/>
      <c r="I51" s="316"/>
      <c r="J51" s="316"/>
      <c r="K51" s="316"/>
      <c r="L51" s="316"/>
      <c r="M51" s="316"/>
      <c r="N51" s="316"/>
      <c r="O51" s="317"/>
      <c r="Q51" s="175"/>
    </row>
    <row r="52" spans="1:15" ht="13.5" customHeight="1">
      <c r="A52" s="364" t="s">
        <v>91</v>
      </c>
      <c r="B52" s="365"/>
      <c r="C52" s="365"/>
      <c r="D52" s="366"/>
      <c r="E52" s="232"/>
      <c r="F52" s="130"/>
      <c r="G52" s="178">
        <f>F52*E52</f>
        <v>0</v>
      </c>
      <c r="H52" s="310" t="s">
        <v>103</v>
      </c>
      <c r="I52" s="311"/>
      <c r="J52" s="311"/>
      <c r="K52" s="311"/>
      <c r="L52" s="311"/>
      <c r="M52" s="311"/>
      <c r="N52" s="311"/>
      <c r="O52" s="179">
        <f>V46</f>
        <v>0</v>
      </c>
    </row>
    <row r="53" spans="1:15" ht="13.5" customHeight="1">
      <c r="A53" s="377" t="s">
        <v>92</v>
      </c>
      <c r="B53" s="378"/>
      <c r="C53" s="92"/>
      <c r="D53" s="100"/>
      <c r="E53" s="180"/>
      <c r="F53" s="181"/>
      <c r="G53" s="178">
        <f>F53*E53</f>
        <v>0</v>
      </c>
      <c r="H53" s="371" t="s">
        <v>119</v>
      </c>
      <c r="I53" s="372"/>
      <c r="J53" s="372"/>
      <c r="K53" s="372"/>
      <c r="L53" s="372"/>
      <c r="M53" s="372"/>
      <c r="N53" s="372"/>
      <c r="O53" s="182">
        <f>U46</f>
        <v>0</v>
      </c>
    </row>
    <row r="54" spans="1:15" ht="13.5" customHeight="1">
      <c r="A54" s="229" t="s">
        <v>145</v>
      </c>
      <c r="B54" s="230"/>
      <c r="C54" s="225"/>
      <c r="D54" s="226"/>
      <c r="E54" s="180"/>
      <c r="F54" s="181"/>
      <c r="G54" s="178">
        <f>F54*E54</f>
        <v>0</v>
      </c>
      <c r="H54" s="312" t="s">
        <v>46</v>
      </c>
      <c r="I54" s="313"/>
      <c r="J54" s="313"/>
      <c r="K54" s="313"/>
      <c r="L54" s="313"/>
      <c r="M54" s="313"/>
      <c r="N54" s="313"/>
      <c r="O54" s="314"/>
    </row>
    <row r="55" spans="1:15" ht="13.5" customHeight="1">
      <c r="A55" s="91" t="s">
        <v>78</v>
      </c>
      <c r="B55" s="92"/>
      <c r="C55" s="92"/>
      <c r="D55" s="100"/>
      <c r="E55" s="180"/>
      <c r="F55" s="183"/>
      <c r="G55" s="178">
        <f>F55*E55</f>
        <v>0</v>
      </c>
      <c r="H55" s="315"/>
      <c r="I55" s="316"/>
      <c r="J55" s="316"/>
      <c r="K55" s="316"/>
      <c r="L55" s="316"/>
      <c r="M55" s="316"/>
      <c r="N55" s="316"/>
      <c r="O55" s="317"/>
    </row>
    <row r="56" spans="1:15" ht="13.5" customHeight="1">
      <c r="A56" s="91" t="s">
        <v>47</v>
      </c>
      <c r="B56" s="92"/>
      <c r="C56" s="92"/>
      <c r="D56" s="100"/>
      <c r="E56" s="57"/>
      <c r="F56" s="58"/>
      <c r="G56" s="184"/>
      <c r="H56" s="355" t="s">
        <v>86</v>
      </c>
      <c r="I56" s="356"/>
      <c r="J56" s="356"/>
      <c r="K56" s="356"/>
      <c r="L56" s="356"/>
      <c r="M56" s="356"/>
      <c r="N56" s="356"/>
      <c r="O56" s="359">
        <v>0</v>
      </c>
    </row>
    <row r="57" spans="1:15" ht="13.5" customHeight="1">
      <c r="A57" s="361" t="s">
        <v>48</v>
      </c>
      <c r="B57" s="362"/>
      <c r="C57" s="362"/>
      <c r="D57" s="363"/>
      <c r="E57" s="57"/>
      <c r="F57" s="58"/>
      <c r="G57" s="184"/>
      <c r="H57" s="357"/>
      <c r="I57" s="358"/>
      <c r="J57" s="358"/>
      <c r="K57" s="358"/>
      <c r="L57" s="358"/>
      <c r="M57" s="358"/>
      <c r="N57" s="358"/>
      <c r="O57" s="360"/>
    </row>
    <row r="58" spans="1:15" ht="13.5" customHeight="1">
      <c r="A58" s="307" t="s">
        <v>147</v>
      </c>
      <c r="B58" s="308"/>
      <c r="C58" s="308"/>
      <c r="D58" s="308"/>
      <c r="E58" s="308"/>
      <c r="F58" s="309"/>
      <c r="G58" s="187">
        <f>ROUND(SUM(G51:G57),2)-G54</f>
        <v>0</v>
      </c>
      <c r="H58" s="467" t="s">
        <v>49</v>
      </c>
      <c r="I58" s="468"/>
      <c r="J58" s="468"/>
      <c r="K58" s="468"/>
      <c r="L58" s="468"/>
      <c r="M58" s="468"/>
      <c r="N58" s="468"/>
      <c r="O58" s="469"/>
    </row>
    <row r="59" spans="1:15" ht="13.5" customHeight="1">
      <c r="A59" s="430" t="s">
        <v>132</v>
      </c>
      <c r="B59" s="431"/>
      <c r="C59" s="185" t="s">
        <v>133</v>
      </c>
      <c r="D59" s="221">
        <f>D69</f>
        <v>0</v>
      </c>
      <c r="E59" s="186" t="s">
        <v>135</v>
      </c>
      <c r="F59" s="186"/>
      <c r="G59" s="188">
        <f>+D59*D60</f>
        <v>0</v>
      </c>
      <c r="H59" s="470"/>
      <c r="I59" s="471"/>
      <c r="J59" s="471"/>
      <c r="K59" s="471"/>
      <c r="L59" s="471"/>
      <c r="M59" s="471"/>
      <c r="N59" s="471"/>
      <c r="O59" s="472"/>
    </row>
    <row r="60" spans="1:15" ht="13.5" customHeight="1">
      <c r="A60" s="432"/>
      <c r="B60" s="433"/>
      <c r="C60" s="218" t="s">
        <v>134</v>
      </c>
      <c r="D60" s="231"/>
      <c r="E60" s="219"/>
      <c r="F60" s="219"/>
      <c r="G60" s="220"/>
      <c r="H60" s="333"/>
      <c r="I60" s="334"/>
      <c r="J60" s="334"/>
      <c r="K60" s="334"/>
      <c r="L60" s="334"/>
      <c r="M60" s="334"/>
      <c r="N60" s="334"/>
      <c r="O60" s="335"/>
    </row>
    <row r="61" spans="1:20" s="163" customFormat="1" ht="18" customHeight="1">
      <c r="A61" s="297" t="s">
        <v>89</v>
      </c>
      <c r="B61" s="298"/>
      <c r="C61" s="298"/>
      <c r="D61" s="298"/>
      <c r="E61" s="299"/>
      <c r="F61" s="303">
        <f>F48+G58-G59</f>
        <v>0</v>
      </c>
      <c r="G61" s="304"/>
      <c r="H61" s="336"/>
      <c r="I61" s="337"/>
      <c r="J61" s="337"/>
      <c r="K61" s="337"/>
      <c r="L61" s="337"/>
      <c r="M61" s="337"/>
      <c r="N61" s="337"/>
      <c r="O61" s="338"/>
      <c r="P61" s="152"/>
      <c r="R61" s="164"/>
      <c r="S61" s="164"/>
      <c r="T61" s="164"/>
    </row>
    <row r="62" spans="1:15" ht="13.5" customHeight="1">
      <c r="A62" s="300"/>
      <c r="B62" s="301"/>
      <c r="C62" s="301"/>
      <c r="D62" s="301"/>
      <c r="E62" s="302"/>
      <c r="F62" s="305"/>
      <c r="G62" s="306"/>
      <c r="H62" s="336"/>
      <c r="I62" s="337"/>
      <c r="J62" s="337"/>
      <c r="K62" s="337"/>
      <c r="L62" s="337"/>
      <c r="M62" s="337"/>
      <c r="N62" s="337"/>
      <c r="O62" s="338"/>
    </row>
    <row r="63" spans="1:15" ht="5.25" customHeight="1">
      <c r="A63" s="97"/>
      <c r="B63" s="95"/>
      <c r="C63" s="95"/>
      <c r="D63" s="95"/>
      <c r="E63" s="95"/>
      <c r="F63" s="95"/>
      <c r="G63" s="98"/>
      <c r="H63" s="336"/>
      <c r="I63" s="337"/>
      <c r="J63" s="337"/>
      <c r="K63" s="337"/>
      <c r="L63" s="337"/>
      <c r="M63" s="337"/>
      <c r="N63" s="337"/>
      <c r="O63" s="338"/>
    </row>
    <row r="64" spans="1:15" ht="13.5" customHeight="1">
      <c r="A64" s="189" t="s">
        <v>50</v>
      </c>
      <c r="B64" s="103"/>
      <c r="C64" s="163"/>
      <c r="D64" s="163" t="s">
        <v>51</v>
      </c>
      <c r="E64" s="190"/>
      <c r="F64" s="104"/>
      <c r="G64" s="191"/>
      <c r="H64" s="336"/>
      <c r="I64" s="337"/>
      <c r="J64" s="337"/>
      <c r="K64" s="337"/>
      <c r="L64" s="337"/>
      <c r="M64" s="337"/>
      <c r="N64" s="337"/>
      <c r="O64" s="338"/>
    </row>
    <row r="65" spans="1:20" ht="13.5" customHeight="1">
      <c r="A65" s="189" t="s">
        <v>52</v>
      </c>
      <c r="B65" s="101"/>
      <c r="C65" s="101"/>
      <c r="D65" s="101"/>
      <c r="E65" s="7"/>
      <c r="F65" s="7"/>
      <c r="G65" s="102"/>
      <c r="H65" s="336"/>
      <c r="I65" s="337"/>
      <c r="J65" s="337"/>
      <c r="K65" s="337"/>
      <c r="L65" s="337"/>
      <c r="M65" s="337"/>
      <c r="N65" s="337"/>
      <c r="O65" s="338"/>
      <c r="T65" s="192"/>
    </row>
    <row r="66" spans="1:20" ht="13.5" customHeight="1">
      <c r="A66" s="189" t="s">
        <v>53</v>
      </c>
      <c r="B66" s="101"/>
      <c r="C66" s="101"/>
      <c r="D66" s="101"/>
      <c r="E66" s="80"/>
      <c r="F66" s="8"/>
      <c r="G66" s="102"/>
      <c r="H66" s="336"/>
      <c r="I66" s="337"/>
      <c r="J66" s="337"/>
      <c r="K66" s="337"/>
      <c r="L66" s="337"/>
      <c r="M66" s="337"/>
      <c r="N66" s="337"/>
      <c r="O66" s="338"/>
      <c r="T66" s="192"/>
    </row>
    <row r="67" spans="1:20" s="41" customFormat="1" ht="5.25" customHeight="1">
      <c r="A67" s="193"/>
      <c r="B67" s="94"/>
      <c r="C67" s="94"/>
      <c r="D67" s="94"/>
      <c r="E67" s="194"/>
      <c r="F67" s="194"/>
      <c r="G67" s="99"/>
      <c r="H67" s="339"/>
      <c r="I67" s="340"/>
      <c r="J67" s="340"/>
      <c r="K67" s="340"/>
      <c r="L67" s="340"/>
      <c r="M67" s="340"/>
      <c r="N67" s="340"/>
      <c r="O67" s="341"/>
      <c r="R67" s="196"/>
      <c r="S67" s="196"/>
      <c r="T67" s="196"/>
    </row>
    <row r="68" spans="1:20" s="41" customFormat="1" ht="5.25" customHeight="1">
      <c r="A68" s="193"/>
      <c r="B68" s="94"/>
      <c r="C68" s="94"/>
      <c r="D68" s="94"/>
      <c r="E68" s="194"/>
      <c r="F68" s="194"/>
      <c r="G68" s="99"/>
      <c r="H68" s="93"/>
      <c r="I68" s="94"/>
      <c r="J68" s="94"/>
      <c r="K68" s="94"/>
      <c r="L68" s="94"/>
      <c r="M68" s="94"/>
      <c r="N68" s="94"/>
      <c r="O68" s="195"/>
      <c r="R68" s="196"/>
      <c r="S68" s="196"/>
      <c r="T68" s="196"/>
    </row>
    <row r="69" spans="1:15" ht="13.5" customHeight="1">
      <c r="A69" s="197" t="s">
        <v>73</v>
      </c>
      <c r="B69" s="351" t="s">
        <v>74</v>
      </c>
      <c r="C69" s="351"/>
      <c r="D69" s="352">
        <f>J26-F37-F45+H41+SUM(G51:G55)</f>
        <v>0</v>
      </c>
      <c r="E69" s="352"/>
      <c r="F69" s="198" t="s">
        <v>77</v>
      </c>
      <c r="G69" s="199">
        <f>SUM(G51:G55)</f>
        <v>0</v>
      </c>
      <c r="H69" s="353" t="s">
        <v>104</v>
      </c>
      <c r="I69" s="354"/>
      <c r="J69" s="200" t="s">
        <v>105</v>
      </c>
      <c r="K69" s="292">
        <f>D69</f>
        <v>0</v>
      </c>
      <c r="L69" s="292"/>
      <c r="M69" s="201" t="s">
        <v>106</v>
      </c>
      <c r="N69" s="292">
        <f>G69</f>
        <v>0</v>
      </c>
      <c r="O69" s="293"/>
    </row>
    <row r="70" spans="1:20" s="152" customFormat="1" ht="4.5" customHeight="1">
      <c r="A70" s="9"/>
      <c r="B70" s="10"/>
      <c r="C70" s="10"/>
      <c r="D70" s="11"/>
      <c r="E70" s="10"/>
      <c r="F70" s="10"/>
      <c r="G70" s="10"/>
      <c r="H70" s="12"/>
      <c r="I70" s="13"/>
      <c r="J70" s="13"/>
      <c r="K70" s="13"/>
      <c r="L70" s="11"/>
      <c r="M70" s="11"/>
      <c r="N70" s="11"/>
      <c r="O70" s="11"/>
      <c r="R70" s="202"/>
      <c r="S70" s="202"/>
      <c r="T70" s="202"/>
    </row>
    <row r="71" spans="1:15" ht="13.5" customHeight="1">
      <c r="A71" s="294" t="s">
        <v>54</v>
      </c>
      <c r="B71" s="295"/>
      <c r="C71" s="295"/>
      <c r="D71" s="295"/>
      <c r="E71" s="295"/>
      <c r="F71" s="295"/>
      <c r="G71" s="295"/>
      <c r="H71" s="295"/>
      <c r="I71" s="295"/>
      <c r="J71" s="295"/>
      <c r="K71" s="295"/>
      <c r="L71" s="295"/>
      <c r="M71" s="295"/>
      <c r="N71" s="295"/>
      <c r="O71" s="296"/>
    </row>
    <row r="72" spans="1:15" ht="13.5" customHeight="1">
      <c r="A72" s="321" t="str">
        <f>Données!A54</f>
        <v>01/06/2020 au</v>
      </c>
      <c r="B72" s="322"/>
      <c r="C72" s="323" t="s">
        <v>55</v>
      </c>
      <c r="D72" s="324"/>
      <c r="E72" s="203"/>
      <c r="F72" s="204" t="s">
        <v>56</v>
      </c>
      <c r="G72" s="319"/>
      <c r="H72" s="325" t="s">
        <v>57</v>
      </c>
      <c r="I72" s="326"/>
      <c r="J72" s="342">
        <f>IF(ROUNDUP(E73/4*2.5+E72*2.5,0)+G72&gt;30,(30),(ROUNDUP(E73/4*2.5+E72*2.5,0)+G72))</f>
        <v>0</v>
      </c>
      <c r="K72" s="349" t="s">
        <v>58</v>
      </c>
      <c r="L72" s="319"/>
      <c r="M72" s="346" t="s">
        <v>59</v>
      </c>
      <c r="N72" s="326"/>
      <c r="O72" s="329">
        <f>J72-L72</f>
        <v>0</v>
      </c>
    </row>
    <row r="73" spans="1:15" ht="13.5" customHeight="1">
      <c r="A73" s="404" t="str">
        <f>Données!A55</f>
        <v>31/05/2021 (N)</v>
      </c>
      <c r="B73" s="405"/>
      <c r="C73" s="406" t="s">
        <v>60</v>
      </c>
      <c r="D73" s="407"/>
      <c r="E73" s="203"/>
      <c r="F73" s="14" t="s">
        <v>61</v>
      </c>
      <c r="G73" s="320"/>
      <c r="H73" s="327"/>
      <c r="I73" s="328"/>
      <c r="J73" s="343"/>
      <c r="K73" s="350"/>
      <c r="L73" s="320"/>
      <c r="M73" s="327"/>
      <c r="N73" s="328"/>
      <c r="O73" s="330"/>
    </row>
    <row r="74" spans="1:20" s="89" customFormat="1" ht="3.75" customHeight="1">
      <c r="A74" s="205"/>
      <c r="B74" s="15"/>
      <c r="C74" s="16"/>
      <c r="D74" s="17"/>
      <c r="E74" s="17"/>
      <c r="F74" s="18"/>
      <c r="G74" s="19"/>
      <c r="H74" s="18"/>
      <c r="I74" s="19"/>
      <c r="J74" s="18"/>
      <c r="K74" s="18"/>
      <c r="L74" s="18"/>
      <c r="M74" s="18"/>
      <c r="N74" s="18"/>
      <c r="O74" s="20"/>
      <c r="R74" s="206"/>
      <c r="S74" s="206"/>
      <c r="T74" s="206"/>
    </row>
    <row r="75" spans="1:15" ht="13.5" customHeight="1">
      <c r="A75" s="331" t="str">
        <f>Données!A57</f>
        <v>01/06/2019 au</v>
      </c>
      <c r="B75" s="332"/>
      <c r="C75" s="323" t="s">
        <v>55</v>
      </c>
      <c r="D75" s="324"/>
      <c r="E75" s="207"/>
      <c r="F75" s="204" t="s">
        <v>56</v>
      </c>
      <c r="G75" s="319"/>
      <c r="H75" s="325" t="s">
        <v>57</v>
      </c>
      <c r="I75" s="326"/>
      <c r="J75" s="342">
        <f>IF(ROUNDUP(E76/4*2.5+E75*2.5,0)+G75&gt;30,(30),(ROUNDUP(E76/4*2.5+E75*2.5,0)+G75))</f>
        <v>0</v>
      </c>
      <c r="K75" s="344" t="s">
        <v>58</v>
      </c>
      <c r="L75" s="319"/>
      <c r="M75" s="346" t="s">
        <v>59</v>
      </c>
      <c r="N75" s="326"/>
      <c r="O75" s="347">
        <f>J75-L75</f>
        <v>0</v>
      </c>
    </row>
    <row r="76" spans="1:15" ht="13.5" customHeight="1">
      <c r="A76" s="402" t="str">
        <f>Données!A58</f>
        <v>31/05/2020 (N-1)</v>
      </c>
      <c r="B76" s="403"/>
      <c r="C76" s="406" t="s">
        <v>60</v>
      </c>
      <c r="D76" s="407"/>
      <c r="E76" s="203"/>
      <c r="F76" s="14" t="s">
        <v>61</v>
      </c>
      <c r="G76" s="320"/>
      <c r="H76" s="327"/>
      <c r="I76" s="328"/>
      <c r="J76" s="343"/>
      <c r="K76" s="345"/>
      <c r="L76" s="320"/>
      <c r="M76" s="327"/>
      <c r="N76" s="328"/>
      <c r="O76" s="348"/>
    </row>
    <row r="77" spans="1:15" ht="13.5" customHeight="1">
      <c r="A77" s="318" t="s">
        <v>62</v>
      </c>
      <c r="B77" s="318"/>
      <c r="C77" s="318"/>
      <c r="D77" s="318"/>
      <c r="E77" s="318"/>
      <c r="F77" s="318"/>
      <c r="G77" s="318"/>
      <c r="H77" s="318"/>
      <c r="I77" s="318"/>
      <c r="J77" s="318"/>
      <c r="K77" s="318"/>
      <c r="L77" s="318"/>
      <c r="M77" s="318"/>
      <c r="N77" s="318"/>
      <c r="O77" s="318"/>
    </row>
    <row r="78" spans="1:20" s="79" customFormat="1" ht="13.5" customHeight="1">
      <c r="A78" s="401" t="str">
        <f>Données!A40</f>
        <v>Copyright 2020 - Reproduction interdite - Tous droits réservés à UNSA-PROASSMAT</v>
      </c>
      <c r="B78" s="401"/>
      <c r="C78" s="401"/>
      <c r="D78" s="401"/>
      <c r="E78" s="401"/>
      <c r="F78" s="401"/>
      <c r="G78" s="401"/>
      <c r="H78" s="401"/>
      <c r="I78" s="401"/>
      <c r="J78" s="401"/>
      <c r="K78" s="401"/>
      <c r="L78" s="401"/>
      <c r="M78" s="401"/>
      <c r="N78" s="401"/>
      <c r="O78" s="401"/>
      <c r="P78" s="208"/>
      <c r="R78" s="106"/>
      <c r="S78" s="106"/>
      <c r="T78" s="106"/>
    </row>
    <row r="79" ht="13.5" customHeight="1"/>
    <row r="80" spans="1:2" ht="13.5" customHeight="1">
      <c r="A80" s="38" t="str">
        <f ca="1">INFO("version")</f>
        <v>16.0</v>
      </c>
      <c r="B80" s="38" t="s">
        <v>127</v>
      </c>
    </row>
    <row r="81" ht="13.5" customHeight="1"/>
    <row r="82" ht="13.5" customHeight="1"/>
    <row r="83" ht="13.5" customHeight="1"/>
    <row r="84" ht="13.5" customHeight="1"/>
    <row r="85" ht="13.5" customHeight="1"/>
    <row r="86" spans="1:6" ht="13.5" customHeight="1">
      <c r="A86" s="214" t="s">
        <v>121</v>
      </c>
      <c r="B86" s="214"/>
      <c r="C86" s="214"/>
      <c r="D86" s="214"/>
      <c r="E86" s="214"/>
      <c r="F86" s="214"/>
    </row>
    <row r="87" ht="13.5" customHeight="1"/>
    <row r="88" ht="0" customHeight="1" hidden="1"/>
    <row r="89" ht="0" customHeight="1" hidden="1"/>
  </sheetData>
  <sheetProtection password="CFD7" sheet="1" formatColumns="0" selectLockedCells="1"/>
  <mergeCells count="118">
    <mergeCell ref="A4:B4"/>
    <mergeCell ref="J6:O6"/>
    <mergeCell ref="H58:O59"/>
    <mergeCell ref="A37:E37"/>
    <mergeCell ref="J1:M1"/>
    <mergeCell ref="C1:I1"/>
    <mergeCell ref="A5:B5"/>
    <mergeCell ref="J5:O5"/>
    <mergeCell ref="C5:G5"/>
    <mergeCell ref="H5:I5"/>
    <mergeCell ref="J4:O4"/>
    <mergeCell ref="J8:O8"/>
    <mergeCell ref="A23:B23"/>
    <mergeCell ref="N1:O1"/>
    <mergeCell ref="J7:O7"/>
    <mergeCell ref="E13:G13"/>
    <mergeCell ref="H8:I8"/>
    <mergeCell ref="H7:I7"/>
    <mergeCell ref="H4:I4"/>
    <mergeCell ref="J10:L10"/>
    <mergeCell ref="H6:I6"/>
    <mergeCell ref="A46:G46"/>
    <mergeCell ref="K9:L9"/>
    <mergeCell ref="A7:B7"/>
    <mergeCell ref="M9:O9"/>
    <mergeCell ref="C4:G4"/>
    <mergeCell ref="H26:I26"/>
    <mergeCell ref="A8:B8"/>
    <mergeCell ref="A10:G10"/>
    <mergeCell ref="C8:G8"/>
    <mergeCell ref="C7:G7"/>
    <mergeCell ref="I13:L13"/>
    <mergeCell ref="A29:E29"/>
    <mergeCell ref="H9:I9"/>
    <mergeCell ref="A9:G9"/>
    <mergeCell ref="A14:G14"/>
    <mergeCell ref="A24:G24"/>
    <mergeCell ref="H10:I10"/>
    <mergeCell ref="C76:D76"/>
    <mergeCell ref="A11:O11"/>
    <mergeCell ref="A12:C12"/>
    <mergeCell ref="E12:G12"/>
    <mergeCell ref="I12:L12"/>
    <mergeCell ref="A51:D51"/>
    <mergeCell ref="A25:G25"/>
    <mergeCell ref="A59:B60"/>
    <mergeCell ref="A22:G22"/>
    <mergeCell ref="A47:G47"/>
    <mergeCell ref="A78:O78"/>
    <mergeCell ref="A76:B76"/>
    <mergeCell ref="A73:B73"/>
    <mergeCell ref="C73:D73"/>
    <mergeCell ref="A40:E40"/>
    <mergeCell ref="A45:E45"/>
    <mergeCell ref="F45:H45"/>
    <mergeCell ref="A50:D50"/>
    <mergeCell ref="H50:O51"/>
    <mergeCell ref="H48:M48"/>
    <mergeCell ref="A2:G2"/>
    <mergeCell ref="H2:O2"/>
    <mergeCell ref="A3:B3"/>
    <mergeCell ref="C3:G3"/>
    <mergeCell ref="H3:I3"/>
    <mergeCell ref="J3:O3"/>
    <mergeCell ref="A53:B53"/>
    <mergeCell ref="N12:O12"/>
    <mergeCell ref="A6:B6"/>
    <mergeCell ref="C6:G6"/>
    <mergeCell ref="A28:F28"/>
    <mergeCell ref="G28:H28"/>
    <mergeCell ref="I28:J28"/>
    <mergeCell ref="I45:J45"/>
    <mergeCell ref="C23:G23"/>
    <mergeCell ref="N13:O13"/>
    <mergeCell ref="H56:N57"/>
    <mergeCell ref="O56:O57"/>
    <mergeCell ref="A57:D57"/>
    <mergeCell ref="A52:D52"/>
    <mergeCell ref="H46:K46"/>
    <mergeCell ref="H47:L47"/>
    <mergeCell ref="H53:N53"/>
    <mergeCell ref="A48:E49"/>
    <mergeCell ref="F48:G49"/>
    <mergeCell ref="H49:L49"/>
    <mergeCell ref="B69:C69"/>
    <mergeCell ref="D69:E69"/>
    <mergeCell ref="H69:I69"/>
    <mergeCell ref="K69:L69"/>
    <mergeCell ref="M72:N73"/>
    <mergeCell ref="J72:J73"/>
    <mergeCell ref="H60:O67"/>
    <mergeCell ref="G75:G76"/>
    <mergeCell ref="H75:I76"/>
    <mergeCell ref="J75:J76"/>
    <mergeCell ref="K75:K76"/>
    <mergeCell ref="M75:N76"/>
    <mergeCell ref="O75:O76"/>
    <mergeCell ref="K72:K73"/>
    <mergeCell ref="A77:O77"/>
    <mergeCell ref="L75:L76"/>
    <mergeCell ref="A72:B72"/>
    <mergeCell ref="C72:D72"/>
    <mergeCell ref="G72:G73"/>
    <mergeCell ref="H72:I73"/>
    <mergeCell ref="L72:L73"/>
    <mergeCell ref="O72:O73"/>
    <mergeCell ref="A75:B75"/>
    <mergeCell ref="C75:D75"/>
    <mergeCell ref="Q2:R2"/>
    <mergeCell ref="Q3:Q4"/>
    <mergeCell ref="R3:R4"/>
    <mergeCell ref="N69:O69"/>
    <mergeCell ref="A71:O71"/>
    <mergeCell ref="A61:E62"/>
    <mergeCell ref="F61:G62"/>
    <mergeCell ref="A58:F58"/>
    <mergeCell ref="H52:N52"/>
    <mergeCell ref="H54:O55"/>
  </mergeCells>
  <conditionalFormatting sqref="L15:O44">
    <cfRule type="expression" priority="2" dxfId="0" stopIfTrue="1">
      <formula>WEEKDAY(DATE($N$1,MONTH($J$1),$K15))=1</formula>
    </cfRule>
  </conditionalFormatting>
  <conditionalFormatting sqref="D60">
    <cfRule type="expression" priority="1" dxfId="0" stopIfTrue="1">
      <formula>WEEKDAY(DATE($N$1,MONTH($J$1),$K60))=1</formula>
    </cfRule>
  </conditionalFormatting>
  <dataValidations count="5">
    <dataValidation type="decimal" allowBlank="1" showInputMessage="1" showErrorMessage="1" sqref="P16">
      <formula1>0</formula1>
      <formula2>300</formula2>
    </dataValidation>
    <dataValidation type="list" allowBlank="1" showInputMessage="1" showErrorMessage="1" sqref="Z3:Z4">
      <formula1>$J$20:$J$21</formula1>
    </dataValidation>
    <dataValidation type="list" allowBlank="1" showInputMessage="1" showErrorMessage="1" sqref="S3">
      <formula1>$R$6:$R$7</formula1>
    </dataValidation>
    <dataValidation type="list" allowBlank="1" showInputMessage="1" showErrorMessage="1" sqref="M9:O9">
      <formula1>liste</formula1>
    </dataValidation>
    <dataValidation type="list" allowBlank="1" showInputMessage="1" showErrorMessage="1" sqref="R3:R4">
      <formula1>OUINON</formula1>
    </dataValidation>
  </dataValidation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7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 unique accès libre</dc:title>
  <dc:subject/>
  <dc:creator>Céline SCHAAR</dc:creator>
  <cp:keywords/>
  <dc:description>Pour UNSA-ASSMAT 91</dc:description>
  <cp:lastModifiedBy>Liliane</cp:lastModifiedBy>
  <cp:lastPrinted>2018-08-05T15:34:25Z</cp:lastPrinted>
  <dcterms:created xsi:type="dcterms:W3CDTF">2012-01-02T09:26:46Z</dcterms:created>
  <dcterms:modified xsi:type="dcterms:W3CDTF">2019-12-31T15:06:22Z</dcterms:modified>
  <cp:category/>
  <cp:version/>
  <cp:contentType/>
  <cp:contentStatus/>
</cp:coreProperties>
</file>