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C:\Users\mzarragane\Downloads\"/>
    </mc:Choice>
  </mc:AlternateContent>
  <bookViews>
    <workbookView xWindow="0" yWindow="0" windowWidth="24000" windowHeight="10575"/>
  </bookViews>
  <sheets>
    <sheet name="bulletin" sheetId="6" r:id="rId1"/>
    <sheet name="taux csg etc " sheetId="4" r:id="rId2"/>
    <sheet name="divers" sheetId="3" r:id="rId3"/>
    <sheet name="IMP" sheetId="7" r:id="rId4"/>
    <sheet name="Feuil2" sheetId="5" r:id="rId5"/>
  </sheets>
  <calcPr calcId="171027"/>
</workbook>
</file>

<file path=xl/calcChain.xml><?xml version="1.0" encoding="utf-8"?>
<calcChain xmlns="http://schemas.openxmlformats.org/spreadsheetml/2006/main">
  <c r="K42" i="6" l="1"/>
  <c r="H43" i="6"/>
  <c r="K43" i="6"/>
  <c r="G64" i="6" l="1"/>
  <c r="F64" i="6"/>
  <c r="C64" i="6"/>
  <c r="H59" i="6"/>
  <c r="E45" i="6"/>
  <c r="H45" i="6" s="1"/>
  <c r="I36" i="6"/>
  <c r="F27" i="6"/>
  <c r="F28" i="6" s="1"/>
  <c r="F32" i="6" s="1"/>
  <c r="D21" i="4"/>
  <c r="D20" i="4"/>
  <c r="D16" i="4"/>
  <c r="D18" i="4"/>
  <c r="D17" i="4"/>
  <c r="K45" i="6" l="1"/>
  <c r="H29" i="6"/>
  <c r="I33" i="6"/>
  <c r="H32" i="6"/>
  <c r="I28" i="6"/>
  <c r="E53" i="6"/>
  <c r="K53" i="6" s="1"/>
  <c r="H37" i="6" l="1"/>
  <c r="I37" i="6"/>
  <c r="I38" i="6" l="1"/>
  <c r="D58" i="6" s="1"/>
  <c r="G58" i="6" s="1"/>
  <c r="K54" i="6" l="1"/>
  <c r="E44" i="6"/>
  <c r="K50" i="6"/>
  <c r="K47" i="6"/>
  <c r="K44" i="6" l="1"/>
  <c r="K57" i="6" s="1"/>
  <c r="H44" i="6"/>
  <c r="H57" i="6" l="1"/>
  <c r="D62" i="6" l="1"/>
  <c r="C62" i="6"/>
</calcChain>
</file>

<file path=xl/sharedStrings.xml><?xml version="1.0" encoding="utf-8"?>
<sst xmlns="http://schemas.openxmlformats.org/spreadsheetml/2006/main" count="217" uniqueCount="202">
  <si>
    <t>BULLETI N  DE PAI E</t>
  </si>
  <si>
    <t>Entrée :</t>
  </si>
  <si>
    <t>N° s.s. :</t>
  </si>
  <si>
    <t>Sortie :</t>
  </si>
  <si>
    <t>Emploi :</t>
  </si>
  <si>
    <t>Qualif. :</t>
  </si>
  <si>
    <t>Niveau :</t>
  </si>
  <si>
    <t>Coeff. :</t>
  </si>
  <si>
    <t>Indice :</t>
  </si>
  <si>
    <t>Heures payées :</t>
  </si>
  <si>
    <t>RUBRIQUES</t>
  </si>
  <si>
    <t>QUANTITE</t>
  </si>
  <si>
    <t>TAUX</t>
  </si>
  <si>
    <t>A DEDUIRE</t>
  </si>
  <si>
    <t>A PAYER</t>
  </si>
  <si>
    <t>MONTANT</t>
  </si>
  <si>
    <t>0002 Salaire mensuel</t>
  </si>
  <si>
    <t>151,67</t>
  </si>
  <si>
    <t>1982 Heures suppl 25 % mens</t>
  </si>
  <si>
    <t>3210 Absence congés payés</t>
  </si>
  <si>
    <t>3900 Déductions heures suppl 25 % Fillon</t>
  </si>
  <si>
    <t>4270 Indemnité congés payés</t>
  </si>
  <si>
    <t>4300 Indemnité compens. congés payés</t>
  </si>
  <si>
    <t>TOTAL BRUT</t>
  </si>
  <si>
    <t>DIVERS</t>
  </si>
  <si>
    <t>5900 Déduc. Patronale H.Supp. (=&lt;20Sal)</t>
  </si>
  <si>
    <t>SANTE</t>
  </si>
  <si>
    <t>Sécurité sociale - Maladie Maternité Invalidité Décès</t>
  </si>
  <si>
    <t>13,0000</t>
  </si>
  <si>
    <t>Complémentaire Incapacité Invalidité décès</t>
  </si>
  <si>
    <t>0,4900</t>
  </si>
  <si>
    <t>0,6000</t>
  </si>
  <si>
    <t>Complémentaire Santé</t>
  </si>
  <si>
    <t>ACCIDENTS DU TRAVAIL - MALADIES PROFESSIONNELLES</t>
  </si>
  <si>
    <t>Accidents du Travail - Maladies Professionnelles</t>
  </si>
  <si>
    <t>RETRAITE</t>
  </si>
  <si>
    <t>FAMILLE - SECURITE SOCIALE</t>
  </si>
  <si>
    <t>Famille - Sécurité Sociale</t>
  </si>
  <si>
    <t>5,2500</t>
  </si>
  <si>
    <t>ASSURANCE CHÔMAGE</t>
  </si>
  <si>
    <t>AUTRES CONTRIBUTIONS DUES PAR L'EMPLOYEUR</t>
  </si>
  <si>
    <t>Autres contributions dues par l'employeur</t>
  </si>
  <si>
    <t>0,1000</t>
  </si>
  <si>
    <t>CSG NON IMPOSABLES À L'IMPÔT SUR LE REVENU</t>
  </si>
  <si>
    <t>CSG/CRDS IMPOSABLES À L'IMPÔT SUR LE REVENU</t>
  </si>
  <si>
    <t>TOTAL DES COTISATIONS ET CONTRIBUTIONS</t>
  </si>
  <si>
    <t>NET IMPOSABLE</t>
  </si>
  <si>
    <t>8004 Indemnité transport public</t>
  </si>
  <si>
    <t>0,5000</t>
  </si>
  <si>
    <t>Net payé en euros</t>
  </si>
  <si>
    <t>Mode de Règlement :</t>
  </si>
  <si>
    <t>Chèque</t>
  </si>
  <si>
    <t>Payé Le :</t>
  </si>
  <si>
    <t>Conv. Coll.:</t>
  </si>
  <si>
    <t>Cumul imposable</t>
  </si>
  <si>
    <t>Allègement de cotisations</t>
  </si>
  <si>
    <t>Pour plus d'informations sur le bulletin clarifié: https://www.service-public.fr</t>
  </si>
  <si>
    <t>Congés</t>
  </si>
  <si>
    <t>16/17</t>
  </si>
  <si>
    <t>17/18</t>
  </si>
  <si>
    <t>acquis</t>
  </si>
  <si>
    <t>pris</t>
  </si>
  <si>
    <t>restants</t>
  </si>
  <si>
    <t>DANS VOTRE INTERET ET POUR VOUS AIDER A FAIRE VALOIR VOS DROITS, CONSERVER CE BULLETIN DE PAIE SANS LIMITATION DE DUREE</t>
  </si>
  <si>
    <t xml:space="preserve">SALAIRE DU  </t>
  </si>
  <si>
    <t xml:space="preserve">AU </t>
  </si>
  <si>
    <t xml:space="preserve">BULLETIN DE PAIE </t>
  </si>
  <si>
    <t>EMPLOYEUR:</t>
  </si>
  <si>
    <t>SALARIE:</t>
  </si>
  <si>
    <t>Nom:</t>
  </si>
  <si>
    <t>Nom et Prénom:</t>
  </si>
  <si>
    <t>Entrée</t>
  </si>
  <si>
    <t>Adresse:</t>
  </si>
  <si>
    <t xml:space="preserve">Sortie </t>
  </si>
  <si>
    <t>CP et Ville :</t>
  </si>
  <si>
    <t>Numéro SS:</t>
  </si>
  <si>
    <t xml:space="preserve">AUTRES </t>
  </si>
  <si>
    <t>Numéro APE:</t>
  </si>
  <si>
    <t>Convention collective:</t>
  </si>
  <si>
    <t>…</t>
  </si>
  <si>
    <t>Numéro SIRET:</t>
  </si>
  <si>
    <t>Emploi:</t>
  </si>
  <si>
    <t>URSSAF:</t>
  </si>
  <si>
    <t>Coefficient:</t>
  </si>
  <si>
    <t xml:space="preserve">TAUX HORAIRE </t>
  </si>
  <si>
    <t>Salaire de base</t>
  </si>
  <si>
    <t>Plafond SS :</t>
  </si>
  <si>
    <t>HS à 25%</t>
  </si>
  <si>
    <t>HS à 50%</t>
  </si>
  <si>
    <t>SALAIRE BRUT</t>
  </si>
  <si>
    <t xml:space="preserve">POUR CALCULER LA REDUCTION FILLON  SUIVEZ LE LIEN SUIVANT </t>
  </si>
  <si>
    <t xml:space="preserve">http://www.declaration.urssaf.fr/calcul/ </t>
  </si>
  <si>
    <t xml:space="preserve">N'OUBLIEZ PAS QUE L'URSSAF A MIS A DISPOSITION LE SERVICE TESE QUI PERMET D'AVOIR LE FICHES DE PAIE DIRECTEMENT SAISIE SUR L'URSSAF </t>
  </si>
  <si>
    <t xml:space="preserve">http://www.letese.urssaf.fr/tesewebinfo/cms/index.html </t>
  </si>
  <si>
    <t xml:space="preserve">Matricule : </t>
  </si>
  <si>
    <t>SALARIE</t>
  </si>
  <si>
    <t>CHARGES       PATRONALES</t>
  </si>
  <si>
    <t>CHARGES       SALARIALES</t>
  </si>
  <si>
    <t xml:space="preserve">3210.1 Congés payés </t>
  </si>
  <si>
    <t>du ----- au -----</t>
  </si>
  <si>
    <r>
      <t>A titre d’exemple</t>
    </r>
    <r>
      <rPr>
        <sz val="10"/>
        <rFont val="Arial"/>
        <family val="2"/>
      </rPr>
      <t>, pour le mois d’octobre pris isolément et sur la base du Smic égal à 9 €, la réforme conduirait, pour un salarié percevant une rémunération de 1 500 € dans une entreprise pratiquant la durée légale du travail et ayant travaillé 42 heures au cours de deux semaines du mois, à l’application de la réduction suivante :</t>
    </r>
  </si>
  <si>
    <r>
      <t>Rémunération</t>
    </r>
    <r>
      <rPr>
        <sz val="10"/>
        <rFont val="Arial"/>
        <family val="2"/>
      </rPr>
      <t xml:space="preserve"> = 1 500 + (1 500/151,67 x 125 % x 2 x 7) = 1 500 + (12,36 x 14) = 1 673,04 €.</t>
    </r>
  </si>
  <si>
    <t>Smic retenu pour le calcul du coefficient de réduction = 9 x (151,67 + 14) = 1 491,03 €.</t>
  </si>
  <si>
    <r>
      <t>Coefficient de réduction</t>
    </r>
    <r>
      <rPr>
        <sz val="10"/>
        <rFont val="Arial"/>
        <family val="2"/>
      </rPr>
      <t xml:space="preserve"> = 0,26/0,6 x [(1,6 x 1 491,03/1 673,04) – 1] = 0,1846.</t>
    </r>
  </si>
  <si>
    <r>
      <t>Réduction</t>
    </r>
    <r>
      <rPr>
        <sz val="10"/>
        <rFont val="Arial"/>
        <family val="2"/>
      </rPr>
      <t xml:space="preserve"> = 1 673,04 x 0,1846= 308,84 €.</t>
    </r>
  </si>
  <si>
    <t>Aujourd’hui, ce même salarié ouvre droit au mois d’octobre à la réduction suivante :</t>
  </si>
  <si>
    <r>
      <t>Smic retenu pour le calcul du coefficient de réduction</t>
    </r>
    <r>
      <rPr>
        <sz val="10"/>
        <rFont val="Arial"/>
        <family val="2"/>
      </rPr>
      <t xml:space="preserve"> = 9 x 151,67 = 1 365,03 €.</t>
    </r>
  </si>
  <si>
    <r>
      <t>Coefficient de réduction</t>
    </r>
    <r>
      <rPr>
        <sz val="10"/>
        <rFont val="Arial"/>
        <family val="2"/>
      </rPr>
      <t xml:space="preserve"> = 0,26/0,6 x [(1,6 x 1 365,03/1 500) – 1] = 0,1976.</t>
    </r>
  </si>
  <si>
    <r>
      <t>Réduction</t>
    </r>
    <r>
      <rPr>
        <sz val="10"/>
        <rFont val="Arial"/>
        <family val="2"/>
      </rPr>
      <t xml:space="preserve"> = 1 673,04 x 0,1976 = 330,59 €.</t>
    </r>
  </si>
  <si>
    <t>Source: Éditions Francis Lefebvre</t>
  </si>
  <si>
    <t xml:space="preserve">csg et crds </t>
  </si>
  <si>
    <r>
      <t>Sur 98,25 % du salaire brut</t>
    </r>
    <r>
      <rPr>
        <vertAlign val="superscript"/>
        <sz val="10"/>
        <rFont val="Arial"/>
        <family val="2"/>
      </rPr>
      <t>(a)</t>
    </r>
  </si>
  <si>
    <t>CSG imposable</t>
  </si>
  <si>
    <t>2,40 %</t>
  </si>
  <si>
    <t>CSG non imposable</t>
  </si>
  <si>
    <t>6,80 %</t>
  </si>
  <si>
    <t>Contribution pour le remboursement de la dette sociale (CRDS)</t>
  </si>
  <si>
    <t>0,50 %</t>
  </si>
  <si>
    <t>pmss 2018</t>
  </si>
  <si>
    <t>ta = 1 pmss</t>
  </si>
  <si>
    <t>tb =  3 pmss</t>
  </si>
  <si>
    <t>tc = 4 pmss</t>
  </si>
  <si>
    <t>t2 = 2pmss</t>
  </si>
  <si>
    <t>t 1 = 1pmss</t>
  </si>
  <si>
    <t>Déduction pour frais professionnels</t>
  </si>
  <si>
    <t>Pour le calcul de la CSG-CRDS, un abattement pour frais professionnels de 1,75 % est applicable.</t>
  </si>
  <si>
    <t>La CSG et la CRDS sont donc calculées sur 98,25 % des revenus entrant dans le champ de l’abattement, notamment les salaires et primes attachées aux salaires ou les allocations de chômage.</t>
  </si>
  <si>
    <t>Cet abattement est applicable à la fraction de la rémunération qui ne dépasse pas 4 fois le plafond annuel de la Sécurité sociale. Au-delà, la CSG et la CRDS sont calculées sur 100 % de la rémunération.</t>
  </si>
  <si>
    <t>Cet abattement n’est pas applicable lorsque les cotisations sont calculées sur des bases forfaitaires.</t>
  </si>
  <si>
    <t>Certains revenus ne bénéficient pas de l’abattement de CSG-CRDS.</t>
  </si>
  <si>
    <t>L’assurance vieillesse constitue le régime de retraite de base des salariés.</t>
  </si>
  <si>
    <t>Géré par la Cnav (caisse nationale d’assurance vieillesse), ce régime est financé par une cotisation d’assurance vieillesse calculée pour partie :</t>
  </si>
  <si>
    <t>sur la fraction de la rémunération inférieure ou égale au plafond de la Sécurité sociale,</t>
  </si>
  <si>
    <t>sur la rémunération totale.</t>
  </si>
  <si>
    <t>Une part de la cotisation est à la charge des employeurs. L’autre est à la charge des salariés.</t>
  </si>
  <si>
    <t>Cette cotisation est déclarée à l’aide du code type de personnel 100 (régime général) dont elle constitue un élément.</t>
  </si>
  <si>
    <t>Découvrez les taux en vigueur dans notre rubrique taux et barèmes.</t>
  </si>
  <si>
    <t>La base de calcul</t>
  </si>
  <si>
    <t>La base de calcul des contributions d’assurance chômage et de la cotisation AGS est identique à celle des cotisations de Sécurité sociale, sous quelques réserves :</t>
  </si>
  <si>
    <t>les contributions d’assurance chômage et la cotisation AGS ne sont pas dues sur les rémunérations dépassant 4 fois le plafond de la Sécurité sociale,</t>
  </si>
  <si>
    <t>les assiettes forfaitaires ne sont pas applicables sauf pour les apprentis et les dockers,</t>
  </si>
  <si>
    <t>la déduction forfaitaire spécifique de 30 % pour frais professionnels, dont bénéficient les journalistes en matière de Sécurité sociale, n’est pas appliquée pour le calcul des contributions d’assurance chômage et des cotisations AGS.</t>
  </si>
  <si>
    <r>
      <t>Les cotisations chômage et contributions AGS sont dues sur les rémunérations des personnes de 65 ans et plus versées après le 1</t>
    </r>
    <r>
      <rPr>
        <vertAlign val="superscript"/>
        <sz val="10"/>
        <rFont val="Arial"/>
        <family val="2"/>
      </rPr>
      <t>er</t>
    </r>
    <r>
      <rPr>
        <sz val="10"/>
        <rFont val="Arial"/>
        <family val="2"/>
      </rPr>
      <t> juillet 2014.</t>
    </r>
  </si>
  <si>
    <t>La base retenue pour la contribution chômage et AGS est celle des rémunérations réelles (alors qu’elle est forfaitaire concernant les cotisations de Sécurité sociale) pour :</t>
  </si>
  <si>
    <t>les personnels employés à titre accessoire ou temporaire par des associations et autres, de vacances ou de loisirs,</t>
  </si>
  <si>
    <t>les personnels d’encadrement des centres de vacances et de loisirs,</t>
  </si>
  <si>
    <t>les formateurs occasionnels,</t>
  </si>
  <si>
    <t>les vendeurs à domicile à temps choisi,</t>
  </si>
  <si>
    <t>les porteurs de presse,</t>
  </si>
  <si>
    <t>les personnels exerçant une activité pour le compte d’une personne morale à objet sportif, d’une association de jeunesse ou d’éducation populaire.</t>
  </si>
  <si>
    <t>Les déductions forfaitaires spécifiques pour frais professionnels s’appliquent, sauf celles des journalistes.</t>
  </si>
  <si>
    <t>PAIE DE JANVIER 2018</t>
  </si>
  <si>
    <t xml:space="preserve">Date début d'ancienneté : </t>
  </si>
  <si>
    <t>BASE</t>
  </si>
  <si>
    <t xml:space="preserve">COTISATIONS </t>
  </si>
  <si>
    <t xml:space="preserve">bulletinspaie.com </t>
  </si>
  <si>
    <t>vous remercie</t>
  </si>
  <si>
    <t>Apprentie Coiffeuse CAP</t>
  </si>
  <si>
    <t xml:space="preserve">Forfait social prévoyance </t>
  </si>
  <si>
    <t xml:space="preserve">3159 coiffure </t>
  </si>
  <si>
    <t>Quelles sont les cotisations sociales perçues sur le salaire d'un apprenti ?</t>
  </si>
  <si>
    <t>Vérifié le 01 janvier 2018 - Direction de l'information légale et administrative (Premier ministre), Ministère chargé de la formation professionnelle</t>
  </si>
  <si>
    <t>Envoyer par courriel</t>
  </si>
  <si>
    <t>Partager sur Facebook - Nouvelle fenêtre</t>
  </si>
  <si>
    <t>Tweeter - Nouvelle fenêtre</t>
  </si>
  <si>
    <t>Partager sur LinkedIn - Nouvelle fenêtre</t>
  </si>
  <si>
    <t>Pendant toute la durée du contrat d'apprentissage (s'il s'agit d'un CDI, pendant la période d'apprentissage, soit la durée du cycle de formation), l'employeur du secteur privé est exonéré de cotisations sociales, dans des limites qui varient selon le type d'entreprise. En fonction des effectifs de l'entreprise, l'exonération peut être totale ou partielle (l'effectif pris en compte est celui du 31 décembre précédant la conclusion du contrat d'apprentissage).</t>
  </si>
  <si>
    <t>Sont concernés les employeurs suivants :</t>
  </si>
  <si>
    <t>les artisans, inscrits au répertoire des métiers (ou au registre des entreprises en Alsace-Moselle) ;</t>
  </si>
  <si>
    <t>les commerçants, inscrits au registre du commerce (RCS), qui emploient moins de 11 salariés (non compris les apprentis).</t>
  </si>
  <si>
    <t>Ils bénéficient de l'exonération de l'intégralité des charges sociales et des taxes assises sur les salaires, dues pour leurs apprentis :</t>
  </si>
  <si>
    <t>cotisations patronales et salariales dues au titre des assurances sociales (maladie, maternité, invalidité, décès) et des allocations familiales ;</t>
  </si>
  <si>
    <t>contribution solidarité pour l'autonomie (CSA) ;</t>
  </si>
  <si>
    <t>cotisations salariales et patronales d'assurance chômage et d'assurance garantie des salaires AGS ;</t>
  </si>
  <si>
    <t>contribution patronale au financement des organisations syndicales ;</t>
  </si>
  <si>
    <t>contribution Fnal ;</t>
  </si>
  <si>
    <t>taxe sur les salaires ;</t>
  </si>
  <si>
    <t>taxe d'apprentissage ;</t>
  </si>
  <si>
    <t>contribution à la formation professionnelle continue ;</t>
  </si>
  <si>
    <t>participation des employeurs à l'effort de construction (PEEC) ;</t>
  </si>
  <si>
    <t>versement transport.</t>
  </si>
  <si>
    <t>La rémunération des apprentis n'est pas assujettie à la CSG et à la CRDS.</t>
  </si>
  <si>
    <t>Cette exonération ne s'applique pas aux éventuelles sommes versées au titre de l'intéressement ou issues de la participation, soumise au forfait social, qui serait alors dû.</t>
  </si>
  <si>
    <r>
      <t xml:space="preserve">  </t>
    </r>
    <r>
      <rPr>
        <b/>
        <sz val="10"/>
        <rFont val="Arial"/>
        <family val="2"/>
      </rPr>
      <t>Attention :</t>
    </r>
  </si>
  <si>
    <t>cette exonération ne concerne pas la cotisation Accident du travail-maladie professionnelle (AT-MP), qui reste due.</t>
  </si>
  <si>
    <t>Pour les employeurs ne bénéficiant pas d'exonération ou seulement d'une exonération partielle, les cotisations de Sécurité sociale, les contributions d'assurance chômage et les cotisations d'AGS sont calculées, non pas sur le salaire réel, mais sur une base forfaitaire, correspondant à la rémunération minimale légale des apprentis multipliée par un nombre d'heures (151,67 h/mois).</t>
  </si>
  <si>
    <t>À partir de cette assiette minimale, une fraction exonérée, égale à 11 % du Smic, est déduite (20 % dans les DOM).</t>
  </si>
  <si>
    <t>Par exemple, pour un apprenti âgé de 16 ans, rémunéré à 25 % du Smic, la base forfaitaire de calcul des cotisations s'élève à 14 % du Smic (25 % - 11 %), soit une assiette des cotisations de 9,88 € x 151,67 x 14 % = 210 €.</t>
  </si>
  <si>
    <t>N'ont pas d'incidence sur le calcul des cotisations :</t>
  </si>
  <si>
    <t>l'horaire de travail,</t>
  </si>
  <si>
    <t>la rémunération réellement versée, notamment en cas de rémunération supérieure au minimum légal en application de la convention collective,</t>
  </si>
  <si>
    <t>la déduction forfaitaire spécifique pour frais professionnels,</t>
  </si>
  <si>
    <t>les avantages en nature éventuels.</t>
  </si>
  <si>
    <r>
      <t xml:space="preserve">  </t>
    </r>
    <r>
      <rPr>
        <b/>
        <sz val="10"/>
        <rFont val="Arial"/>
        <family val="2"/>
      </rPr>
      <t>À savoir :</t>
    </r>
  </si>
  <si>
    <t>les cotisations d'assurance vieillesse et veuvage sont calculées sur une assiette réelle, et non plus après abattement.</t>
  </si>
  <si>
    <t>Pour en savoir plus</t>
  </si>
  <si>
    <t>Exonérations pour les contrats d'apprentissage </t>
  </si>
  <si>
    <t>Agence centrale des organismes de sécurité sociale (Acoss)</t>
  </si>
  <si>
    <t xml:space="preserve">deuxieme année </t>
  </si>
  <si>
    <t>Déduction départ</t>
  </si>
  <si>
    <t xml:space="preserve">Informations Complémentaires : </t>
  </si>
  <si>
    <t>PMSS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</si>
</sst>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43" formatCode="_-* #,##0.00\ _€_-;\-* #,##0.00\ _€_-;_-* &quot;-&quot;??\ _€_-;_-@_-"/>
    <numFmt numFmtId="164" formatCode="_-* #,##0.00\ &quot;F&quot;_-;\-* #,##0.00\ &quot;F&quot;_-;_-* &quot;-&quot;??\ &quot;F&quot;_-;_-@_-"/>
    <numFmt numFmtId="165" formatCode="_-* #,##0.00\ [$€-40C]_-;\-* #,##0.00\ [$€-40C]_-;_-* &quot;-&quot;??\ [$€-40C]_-;_-@_-"/>
  </numFmts>
  <fonts count="28">
    <font>
      <sz val="10"/>
      <name val="Arial"/>
      <family val="2"/>
    </font>
    <font>
      <sz val="11"/>
      <color theme="1"/>
      <name val="Calibri"/>
      <family val="2"/>
      <scheme val="minor"/>
    </font>
    <font>
      <sz val="10"/>
      <name val="Arial"/>
      <family val="2"/>
    </font>
    <font>
      <sz val="8"/>
      <name val="Arial Bold"/>
      <family val="2"/>
    </font>
    <font>
      <sz val="8"/>
      <name val="Arial"/>
      <family val="2"/>
    </font>
    <font>
      <sz val="13"/>
      <name val="Arial Bold"/>
      <family val="2"/>
    </font>
    <font>
      <sz val="8"/>
      <color rgb="FF00007F"/>
      <name val="Arial Bold"/>
      <family val="2"/>
    </font>
    <font>
      <sz val="8"/>
      <color rgb="FF00007F"/>
      <name val="Arial"/>
      <family val="2"/>
    </font>
    <font>
      <sz val="9"/>
      <name val="Arial Bold"/>
      <family val="2"/>
    </font>
    <font>
      <b/>
      <sz val="10"/>
      <name val="Arial"/>
      <family val="2"/>
    </font>
    <font>
      <b/>
      <sz val="8"/>
      <name val="Arial Bold"/>
      <family val="2"/>
    </font>
    <font>
      <b/>
      <sz val="8"/>
      <name val="Arial"/>
      <family val="2"/>
    </font>
    <font>
      <b/>
      <sz val="8"/>
      <name val="Arial Bold"/>
    </font>
    <font>
      <b/>
      <sz val="8"/>
      <color rgb="FF00B050"/>
      <name val="Arial Bold"/>
      <family val="2"/>
    </font>
    <font>
      <b/>
      <sz val="8"/>
      <color rgb="FF00B050"/>
      <name val="Arial Bold"/>
    </font>
    <font>
      <sz val="10"/>
      <color rgb="FF000000"/>
      <name val="Times New Roman"/>
      <family val="1"/>
    </font>
    <font>
      <u/>
      <sz val="11"/>
      <color theme="10"/>
      <name val="Calibri"/>
      <family val="2"/>
      <scheme val="minor"/>
    </font>
    <font>
      <i/>
      <sz val="8"/>
      <color rgb="FF0070C0"/>
      <name val="Arial"/>
      <family val="2"/>
    </font>
    <font>
      <sz val="10"/>
      <color rgb="FF0070C0"/>
      <name val="Arial"/>
      <family val="2"/>
    </font>
    <font>
      <sz val="8"/>
      <color rgb="FF0070C0"/>
      <name val="Arial"/>
      <family val="2"/>
    </font>
    <font>
      <sz val="8"/>
      <color rgb="FF0070C0"/>
      <name val="Arial Bold"/>
      <family val="2"/>
    </font>
    <font>
      <b/>
      <sz val="8"/>
      <color rgb="FF0070C0"/>
      <name val="Arial Bold"/>
      <family val="2"/>
    </font>
    <font>
      <b/>
      <sz val="8"/>
      <color rgb="FF0070C0"/>
      <name val="Arial"/>
      <family val="2"/>
    </font>
    <font>
      <i/>
      <sz val="10"/>
      <name val="Arial"/>
      <family val="2"/>
    </font>
    <font>
      <vertAlign val="superscript"/>
      <sz val="10"/>
      <name val="Arial"/>
      <family val="2"/>
    </font>
    <font>
      <b/>
      <sz val="13.5"/>
      <name val="Arial"/>
      <family val="2"/>
    </font>
    <font>
      <b/>
      <sz val="24"/>
      <name val="Arial"/>
      <family val="2"/>
    </font>
    <font>
      <b/>
      <sz val="18"/>
      <name val="Arial"/>
      <family val="2"/>
    </font>
  </fonts>
  <fills count="1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00B0F0"/>
        <bgColor indexed="64"/>
      </patternFill>
    </fill>
    <fill>
      <patternFill patternType="solid">
        <fgColor theme="2" tint="-9.9978637043366805E-2"/>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bottom style="double">
        <color indexed="64"/>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s>
  <cellStyleXfs count="15">
    <xf numFmtId="0" fontId="0" fillId="0" borderId="0"/>
    <xf numFmtId="43" fontId="2" fillId="0" borderId="0" applyFont="0" applyFill="0" applyBorder="0" applyAlignment="0" applyProtection="0"/>
    <xf numFmtId="0" fontId="15" fillId="0" borderId="0"/>
    <xf numFmtId="43" fontId="15" fillId="0" borderId="0" applyFont="0" applyFill="0" applyBorder="0" applyAlignment="0" applyProtection="0"/>
    <xf numFmtId="0" fontId="2" fillId="0" borderId="0"/>
    <xf numFmtId="164"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15" fillId="0" borderId="0"/>
    <xf numFmtId="43" fontId="2" fillId="0" borderId="0" applyFont="0" applyFill="0" applyBorder="0" applyAlignment="0" applyProtection="0"/>
    <xf numFmtId="0" fontId="16" fillId="0" borderId="0" applyNumberFormat="0" applyFill="0" applyBorder="0" applyAlignment="0" applyProtection="0"/>
    <xf numFmtId="0" fontId="15" fillId="0" borderId="0"/>
    <xf numFmtId="0" fontId="2" fillId="0" borderId="0"/>
    <xf numFmtId="43" fontId="2" fillId="0" borderId="0" applyFont="0" applyFill="0" applyBorder="0" applyAlignment="0" applyProtection="0"/>
  </cellStyleXfs>
  <cellXfs count="109">
    <xf numFmtId="0" fontId="0" fillId="0" borderId="0" xfId="0"/>
    <xf numFmtId="0" fontId="3" fillId="0" borderId="0" xfId="0" applyNumberFormat="1" applyFont="1"/>
    <xf numFmtId="0" fontId="4" fillId="0" borderId="0" xfId="0" applyNumberFormat="1" applyFont="1"/>
    <xf numFmtId="0" fontId="5" fillId="0" borderId="0" xfId="0" applyNumberFormat="1" applyFont="1"/>
    <xf numFmtId="0" fontId="6" fillId="0" borderId="0" xfId="0" applyNumberFormat="1" applyFont="1"/>
    <xf numFmtId="0" fontId="7" fillId="0" borderId="0" xfId="0" applyNumberFormat="1" applyFont="1"/>
    <xf numFmtId="1" fontId="4" fillId="0" borderId="0" xfId="0" applyNumberFormat="1" applyFont="1"/>
    <xf numFmtId="0" fontId="8" fillId="0" borderId="0" xfId="0" applyNumberFormat="1" applyFont="1"/>
    <xf numFmtId="0" fontId="9" fillId="0" borderId="0" xfId="0" applyFont="1"/>
    <xf numFmtId="14" fontId="0" fillId="0" borderId="0" xfId="0" applyNumberFormat="1"/>
    <xf numFmtId="8" fontId="0" fillId="0" borderId="0" xfId="0" applyNumberFormat="1"/>
    <xf numFmtId="0" fontId="4" fillId="2" borderId="0" xfId="4" applyFont="1" applyFill="1" applyBorder="1" applyAlignment="1"/>
    <xf numFmtId="0" fontId="17" fillId="0" borderId="0" xfId="4" applyFont="1" applyBorder="1" applyAlignment="1"/>
    <xf numFmtId="0" fontId="18" fillId="0" borderId="0" xfId="0" applyFont="1"/>
    <xf numFmtId="0" fontId="19" fillId="0" borderId="0" xfId="0" applyNumberFormat="1" applyFont="1"/>
    <xf numFmtId="0" fontId="20" fillId="0" borderId="0" xfId="0" applyNumberFormat="1" applyFont="1"/>
    <xf numFmtId="0" fontId="21" fillId="0" borderId="0" xfId="0" applyNumberFormat="1" applyFont="1"/>
    <xf numFmtId="0" fontId="22" fillId="0" borderId="0" xfId="0" applyNumberFormat="1" applyFont="1"/>
    <xf numFmtId="0" fontId="16" fillId="0" borderId="0" xfId="11"/>
    <xf numFmtId="0" fontId="23" fillId="0" borderId="0" xfId="0" applyFont="1"/>
    <xf numFmtId="43" fontId="4" fillId="0" borderId="14" xfId="1" applyFont="1" applyBorder="1"/>
    <xf numFmtId="0" fontId="3" fillId="6" borderId="12" xfId="0" applyNumberFormat="1" applyFont="1" applyFill="1" applyBorder="1"/>
    <xf numFmtId="0" fontId="0" fillId="6" borderId="13" xfId="0" applyFill="1" applyBorder="1"/>
    <xf numFmtId="0" fontId="3" fillId="6" borderId="11" xfId="0" applyNumberFormat="1" applyFont="1" applyFill="1" applyBorder="1"/>
    <xf numFmtId="0" fontId="0" fillId="0" borderId="1" xfId="0" applyBorder="1" applyAlignment="1">
      <alignment vertical="center" wrapText="1"/>
    </xf>
    <xf numFmtId="0" fontId="16" fillId="0" borderId="1" xfId="11" applyBorder="1" applyAlignment="1">
      <alignment vertical="center" wrapText="1"/>
    </xf>
    <xf numFmtId="0" fontId="0" fillId="0" borderId="1" xfId="0" applyBorder="1" applyAlignment="1">
      <alignment horizontal="center" vertical="center" wrapText="1"/>
    </xf>
    <xf numFmtId="0" fontId="25" fillId="0" borderId="0" xfId="0" applyFont="1" applyAlignment="1">
      <alignment vertical="center"/>
    </xf>
    <xf numFmtId="0" fontId="0" fillId="0" borderId="0" xfId="0" applyAlignment="1">
      <alignment horizontal="left" vertical="center" indent="1"/>
    </xf>
    <xf numFmtId="0" fontId="19" fillId="0" borderId="0" xfId="0" applyFont="1"/>
    <xf numFmtId="0" fontId="26" fillId="0" borderId="0" xfId="0" applyFont="1" applyAlignment="1">
      <alignment vertical="center"/>
    </xf>
    <xf numFmtId="0" fontId="16" fillId="0" borderId="0" xfId="11" applyAlignment="1">
      <alignment horizontal="left" vertical="center" indent="1"/>
    </xf>
    <xf numFmtId="43" fontId="0" fillId="0" borderId="14" xfId="1" applyFont="1" applyBorder="1"/>
    <xf numFmtId="165" fontId="0" fillId="0" borderId="0" xfId="0" applyNumberFormat="1"/>
    <xf numFmtId="14" fontId="4" fillId="0" borderId="0" xfId="0" applyNumberFormat="1" applyFont="1"/>
    <xf numFmtId="14" fontId="3" fillId="0" borderId="0" xfId="0" applyNumberFormat="1" applyFont="1"/>
    <xf numFmtId="0" fontId="0" fillId="6" borderId="8" xfId="0" applyFill="1" applyBorder="1"/>
    <xf numFmtId="0" fontId="0" fillId="6" borderId="9" xfId="0" applyFill="1" applyBorder="1"/>
    <xf numFmtId="0" fontId="3" fillId="6" borderId="9" xfId="0" applyNumberFormat="1" applyFont="1" applyFill="1" applyBorder="1"/>
    <xf numFmtId="0" fontId="3" fillId="6" borderId="5" xfId="0" applyNumberFormat="1" applyFont="1" applyFill="1" applyBorder="1"/>
    <xf numFmtId="0" fontId="0" fillId="6" borderId="0" xfId="0" applyFill="1" applyBorder="1"/>
    <xf numFmtId="0" fontId="3" fillId="6" borderId="22" xfId="0" applyNumberFormat="1" applyFont="1" applyFill="1" applyBorder="1" applyAlignment="1"/>
    <xf numFmtId="0" fontId="4" fillId="0" borderId="5" xfId="0" applyNumberFormat="1" applyFont="1" applyBorder="1"/>
    <xf numFmtId="0" fontId="0" fillId="0" borderId="0" xfId="0" applyBorder="1"/>
    <xf numFmtId="43" fontId="4" fillId="0" borderId="0" xfId="1" applyFont="1" applyBorder="1"/>
    <xf numFmtId="43" fontId="0" fillId="0" borderId="0" xfId="1" applyFont="1" applyBorder="1"/>
    <xf numFmtId="43" fontId="4" fillId="5" borderId="0" xfId="1" applyFont="1" applyFill="1" applyBorder="1"/>
    <xf numFmtId="0" fontId="0" fillId="0" borderId="3" xfId="0" applyBorder="1"/>
    <xf numFmtId="0" fontId="0" fillId="5" borderId="0" xfId="0" applyFill="1" applyBorder="1"/>
    <xf numFmtId="43" fontId="3" fillId="0" borderId="0" xfId="1" applyFont="1" applyBorder="1"/>
    <xf numFmtId="0" fontId="4" fillId="0" borderId="3" xfId="0" applyNumberFormat="1" applyFont="1" applyBorder="1"/>
    <xf numFmtId="0" fontId="4" fillId="0" borderId="0" xfId="0" applyNumberFormat="1" applyFont="1" applyBorder="1"/>
    <xf numFmtId="43" fontId="4" fillId="0" borderId="3" xfId="1" applyFont="1" applyBorder="1"/>
    <xf numFmtId="0" fontId="0" fillId="0" borderId="5" xfId="0" applyBorder="1"/>
    <xf numFmtId="0" fontId="11" fillId="0" borderId="5" xfId="0" applyNumberFormat="1" applyFont="1" applyBorder="1"/>
    <xf numFmtId="0" fontId="0" fillId="0" borderId="7" xfId="0" applyBorder="1"/>
    <xf numFmtId="0" fontId="0" fillId="0" borderId="6" xfId="0" applyBorder="1"/>
    <xf numFmtId="0" fontId="0" fillId="0" borderId="4" xfId="0" applyBorder="1"/>
    <xf numFmtId="0" fontId="13" fillId="4" borderId="5" xfId="0" applyNumberFormat="1" applyFont="1" applyFill="1" applyBorder="1"/>
    <xf numFmtId="0" fontId="0" fillId="4" borderId="0" xfId="0" applyFill="1" applyBorder="1"/>
    <xf numFmtId="0" fontId="14" fillId="4" borderId="5" xfId="0" applyNumberFormat="1" applyFont="1" applyFill="1" applyBorder="1"/>
    <xf numFmtId="0" fontId="0" fillId="6" borderId="7" xfId="0" applyFill="1" applyBorder="1"/>
    <xf numFmtId="0" fontId="0" fillId="6" borderId="6" xfId="0" applyFill="1" applyBorder="1"/>
    <xf numFmtId="0" fontId="3" fillId="6" borderId="6" xfId="0" applyNumberFormat="1" applyFont="1" applyFill="1" applyBorder="1"/>
    <xf numFmtId="0" fontId="12" fillId="6" borderId="6" xfId="0" applyNumberFormat="1" applyFont="1" applyFill="1" applyBorder="1"/>
    <xf numFmtId="43" fontId="0" fillId="6" borderId="6" xfId="0" applyNumberFormat="1" applyFill="1" applyBorder="1"/>
    <xf numFmtId="0" fontId="0" fillId="6" borderId="4" xfId="0" applyFill="1" applyBorder="1"/>
    <xf numFmtId="0" fontId="13" fillId="4" borderId="8" xfId="0" applyNumberFormat="1" applyFont="1" applyFill="1" applyBorder="1"/>
    <xf numFmtId="0" fontId="0" fillId="4" borderId="9" xfId="0" applyFill="1" applyBorder="1"/>
    <xf numFmtId="43" fontId="0" fillId="0" borderId="9" xfId="1" applyFont="1" applyBorder="1"/>
    <xf numFmtId="0" fontId="0" fillId="0" borderId="9" xfId="0" applyBorder="1"/>
    <xf numFmtId="0" fontId="0" fillId="0" borderId="10" xfId="0" applyBorder="1"/>
    <xf numFmtId="0" fontId="4" fillId="0" borderId="7" xfId="0" applyNumberFormat="1" applyFont="1" applyBorder="1"/>
    <xf numFmtId="43" fontId="4" fillId="0" borderId="6" xfId="1" applyFont="1" applyBorder="1"/>
    <xf numFmtId="0" fontId="4" fillId="0" borderId="6" xfId="0" applyNumberFormat="1" applyFont="1" applyBorder="1"/>
    <xf numFmtId="43" fontId="0" fillId="0" borderId="6" xfId="1" applyFont="1" applyBorder="1"/>
    <xf numFmtId="43" fontId="4" fillId="0" borderId="4" xfId="1" applyFont="1" applyBorder="1"/>
    <xf numFmtId="43" fontId="4" fillId="0" borderId="10" xfId="1" applyFont="1" applyBorder="1"/>
    <xf numFmtId="0" fontId="14" fillId="4" borderId="8" xfId="0" applyNumberFormat="1" applyFont="1" applyFill="1" applyBorder="1"/>
    <xf numFmtId="0" fontId="10" fillId="0" borderId="8" xfId="0" applyNumberFormat="1" applyFont="1" applyBorder="1"/>
    <xf numFmtId="43" fontId="12" fillId="0" borderId="9" xfId="1" applyFont="1" applyBorder="1"/>
    <xf numFmtId="43" fontId="12" fillId="0" borderId="10" xfId="1" applyFont="1" applyBorder="1"/>
    <xf numFmtId="43" fontId="3" fillId="7" borderId="0" xfId="0" applyNumberFormat="1" applyFont="1" applyFill="1" applyBorder="1"/>
    <xf numFmtId="0" fontId="3" fillId="8" borderId="0" xfId="0" applyNumberFormat="1" applyFont="1" applyFill="1" applyBorder="1"/>
    <xf numFmtId="43" fontId="3" fillId="8" borderId="0" xfId="0" applyNumberFormat="1" applyFont="1" applyFill="1" applyBorder="1"/>
    <xf numFmtId="0" fontId="3" fillId="4" borderId="5" xfId="0" applyNumberFormat="1" applyFont="1" applyFill="1" applyBorder="1"/>
    <xf numFmtId="43" fontId="4" fillId="4" borderId="5" xfId="1" applyFont="1" applyFill="1" applyBorder="1"/>
    <xf numFmtId="0" fontId="3" fillId="3" borderId="5" xfId="0" applyNumberFormat="1" applyFont="1" applyFill="1" applyBorder="1"/>
    <xf numFmtId="0" fontId="4" fillId="3" borderId="7" xfId="0" applyNumberFormat="1" applyFont="1" applyFill="1" applyBorder="1"/>
    <xf numFmtId="0" fontId="12" fillId="7" borderId="5" xfId="0" applyNumberFormat="1" applyFont="1" applyFill="1" applyBorder="1"/>
    <xf numFmtId="0" fontId="11" fillId="0" borderId="7" xfId="0" applyNumberFormat="1" applyFont="1" applyBorder="1"/>
    <xf numFmtId="0" fontId="27" fillId="0" borderId="0" xfId="0" applyFont="1" applyAlignment="1">
      <alignment vertical="center"/>
    </xf>
    <xf numFmtId="0" fontId="4" fillId="2" borderId="0" xfId="4" applyFont="1" applyFill="1" applyBorder="1" applyAlignment="1">
      <alignment horizontal="left" wrapText="1"/>
    </xf>
    <xf numFmtId="0" fontId="3" fillId="6" borderId="20" xfId="0" applyNumberFormat="1" applyFont="1" applyFill="1" applyBorder="1" applyAlignment="1">
      <alignment horizontal="center" wrapText="1"/>
    </xf>
    <xf numFmtId="0" fontId="3" fillId="6" borderId="9" xfId="0" applyNumberFormat="1" applyFont="1" applyFill="1" applyBorder="1" applyAlignment="1">
      <alignment horizontal="center" wrapText="1"/>
    </xf>
    <xf numFmtId="0" fontId="3" fillId="6" borderId="21" xfId="0" applyNumberFormat="1" applyFont="1" applyFill="1" applyBorder="1" applyAlignment="1">
      <alignment horizontal="center" wrapText="1"/>
    </xf>
    <xf numFmtId="0" fontId="3" fillId="6" borderId="9" xfId="0" applyNumberFormat="1" applyFont="1" applyFill="1" applyBorder="1" applyAlignment="1">
      <alignment horizontal="center"/>
    </xf>
    <xf numFmtId="0" fontId="3" fillId="6" borderId="0" xfId="0" applyNumberFormat="1" applyFont="1" applyFill="1" applyBorder="1" applyAlignment="1">
      <alignment horizontal="center"/>
    </xf>
    <xf numFmtId="0" fontId="3" fillId="6" borderId="10" xfId="0" applyNumberFormat="1" applyFont="1" applyFill="1" applyBorder="1" applyAlignment="1">
      <alignment horizontal="center" wrapText="1"/>
    </xf>
    <xf numFmtId="0" fontId="0" fillId="0" borderId="2"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43" fontId="0" fillId="0" borderId="0" xfId="0" applyNumberFormat="1"/>
    <xf numFmtId="0" fontId="11" fillId="9" borderId="5" xfId="0" applyNumberFormat="1" applyFont="1" applyFill="1" applyBorder="1"/>
    <xf numFmtId="0" fontId="4" fillId="9" borderId="0" xfId="0" applyNumberFormat="1" applyFont="1" applyFill="1" applyBorder="1"/>
    <xf numFmtId="0" fontId="4" fillId="9" borderId="3" xfId="0" applyNumberFormat="1" applyFont="1" applyFill="1" applyBorder="1"/>
  </cellXfs>
  <cellStyles count="15">
    <cellStyle name="Lien hypertexte" xfId="11" builtinId="8"/>
    <cellStyle name="Milliers" xfId="1" builtinId="3"/>
    <cellStyle name="Milliers 2" xfId="10"/>
    <cellStyle name="Milliers 2 2" xfId="14"/>
    <cellStyle name="Milliers 3" xfId="8"/>
    <cellStyle name="Milliers 4" xfId="3"/>
    <cellStyle name="Monétaire 2" xfId="5"/>
    <cellStyle name="Normal" xfId="0" builtinId="0"/>
    <cellStyle name="Normal 2" xfId="6"/>
    <cellStyle name="Normal 2 2" xfId="9"/>
    <cellStyle name="Normal 2 3" xfId="12"/>
    <cellStyle name="Normal 3" xfId="4"/>
    <cellStyle name="Normal 3 2" xfId="13"/>
    <cellStyle name="Normal 4" xfId="7"/>
    <cellStyle name="Normal 5"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urssaf.fr/portail/home/employeur/calculer-les-cotisations/la-base-de-calcul/assiette-csg-crds.html" TargetMode="External"/><Relationship Id="rId7" Type="http://schemas.openxmlformats.org/officeDocument/2006/relationships/hyperlink" Target="https://www.urssaf.fr/portail/home/employeur/calculer-les-cotisations/les-taux-de-cotisations/lassurance-chomage-et-lags/la-base-de-calcul.html" TargetMode="External"/><Relationship Id="rId2" Type="http://schemas.openxmlformats.org/officeDocument/2006/relationships/hyperlink" Target="https://www.urssaf.fr/portail/home/employeur/calculer-les-cotisations/les-taux-de-cotisations/la-csg-crds.html" TargetMode="External"/><Relationship Id="rId1" Type="http://schemas.openxmlformats.org/officeDocument/2006/relationships/hyperlink" Target="https://www.urssaf.fr/portail/home/taux-et-baremes/taux-de-cotisations/les-employeurs/les-taux-de-cotisations-de-droit.html" TargetMode="External"/><Relationship Id="rId6" Type="http://schemas.openxmlformats.org/officeDocument/2006/relationships/hyperlink" Target="https://www.urssaf.fr/portail/home/taux-et-baremes/taux-de-cotisations/les-employeurs/les-taux-de-cotisations-de-droit.html" TargetMode="External"/><Relationship Id="rId5" Type="http://schemas.openxmlformats.org/officeDocument/2006/relationships/hyperlink" Target="https://www.urssaf.fr/portail/home/employeur/calculer-les-cotisations/les-taux-de-cotisations/la-cotisation-vieillesse.html" TargetMode="External"/><Relationship Id="rId4" Type="http://schemas.openxmlformats.org/officeDocument/2006/relationships/hyperlink" Target="https://www.urssaf.fr/portail/home/employeur/calculer-les-cotisations/les-taux-de-cotisations/la-csg-crds/qui-en-est-redevable.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twitter.com/intent/tweet?text=Quelles%20sont%20les%20cotisations%20sociales%20per%C3%A7ues%20sur%20le%20salaire%20d'un%20apprenti%C2%A0?&amp;url=https://www.service-public.fr/professionnels-entreprises/vosdroits/F32039" TargetMode="External"/><Relationship Id="rId7" Type="http://schemas.openxmlformats.org/officeDocument/2006/relationships/hyperlink" Target="https://www.urssaf.fr/portail/home/employeur/beneficier-dune-exoneration/exonerations-ou-aides-liees-a-la/le-contrat-dapprentissage.html" TargetMode="External"/><Relationship Id="rId2" Type="http://schemas.openxmlformats.org/officeDocument/2006/relationships/hyperlink" Target="https://www.facebook.com/sharer/sharer.php?u=https://www.service-public.fr/professionnels-entreprises/vosdroits/F32039" TargetMode="External"/><Relationship Id="rId1" Type="http://schemas.openxmlformats.org/officeDocument/2006/relationships/hyperlink" Target="https://www.service-public.fr/professionnels-entreprises/vosdroits/F32039/partager-par-courriel" TargetMode="External"/><Relationship Id="rId6" Type="http://schemas.openxmlformats.org/officeDocument/2006/relationships/hyperlink" Target="https://www.service-public.fr/professionnels-entreprises/vosdroits/F32038" TargetMode="External"/><Relationship Id="rId5" Type="http://schemas.openxmlformats.org/officeDocument/2006/relationships/hyperlink" Target="https://www.service-public.fr/professionnels-entreprises/vosdroits/F31532" TargetMode="External"/><Relationship Id="rId4" Type="http://schemas.openxmlformats.org/officeDocument/2006/relationships/hyperlink" Target="https://www.linkedin.com/shareArticle?mini=true&amp;url=https://www.service-public.fr/professionnels-entreprises/vosdroits/F32039&amp;title=Quelles%20sont%20les%20cotisations%20sociales%20per%C3%A7ues%20sur%20le%20salaire%20d'un%20apprenti%C2%A0?"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gestionnaire-paie.com/smic-novembre-20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tabSelected="1" topLeftCell="B1" workbookViewId="0">
      <selection activeCell="H23" sqref="H23"/>
    </sheetView>
  </sheetViews>
  <sheetFormatPr baseColWidth="10" defaultColWidth="9.140625" defaultRowHeight="12.75"/>
  <cols>
    <col min="1" max="1" width="28.140625" customWidth="1"/>
    <col min="2" max="2" width="6" style="8" customWidth="1"/>
    <col min="3" max="3" width="27.5703125" customWidth="1"/>
    <col min="4" max="4" width="19.85546875" customWidth="1"/>
    <col min="5" max="5" width="10.7109375" customWidth="1"/>
    <col min="6" max="6" width="9.42578125" bestFit="1" customWidth="1"/>
    <col min="7" max="7" width="9.28515625" bestFit="1" customWidth="1"/>
    <col min="8" max="8" width="13.7109375" bestFit="1" customWidth="1"/>
    <col min="9" max="9" width="12.42578125" bestFit="1" customWidth="1"/>
    <col min="10" max="10" width="9.85546875" customWidth="1"/>
    <col min="11" max="11" width="10" customWidth="1"/>
  </cols>
  <sheetData>
    <row r="1" spans="1:10" ht="16.5">
      <c r="C1" s="3" t="s">
        <v>0</v>
      </c>
      <c r="D1" s="4" t="s">
        <v>151</v>
      </c>
    </row>
    <row r="2" spans="1:10">
      <c r="D2" s="8"/>
    </row>
    <row r="3" spans="1:10">
      <c r="D3" s="8"/>
      <c r="H3" s="2"/>
    </row>
    <row r="4" spans="1:10">
      <c r="C4" s="11" t="s">
        <v>67</v>
      </c>
      <c r="D4" s="8"/>
      <c r="E4" s="92" t="s">
        <v>95</v>
      </c>
      <c r="F4" s="92"/>
    </row>
    <row r="5" spans="1:10">
      <c r="C5" s="12" t="s">
        <v>69</v>
      </c>
      <c r="D5" s="8"/>
      <c r="E5" s="14" t="s">
        <v>94</v>
      </c>
      <c r="F5" s="2"/>
    </row>
    <row r="6" spans="1:10">
      <c r="C6" s="12" t="s">
        <v>72</v>
      </c>
      <c r="E6" s="17" t="s">
        <v>2</v>
      </c>
    </row>
    <row r="7" spans="1:10">
      <c r="C7" s="12" t="s">
        <v>74</v>
      </c>
      <c r="E7" s="17" t="s">
        <v>4</v>
      </c>
      <c r="F7" s="2" t="s">
        <v>157</v>
      </c>
      <c r="I7" s="6"/>
    </row>
    <row r="8" spans="1:10">
      <c r="C8" s="12" t="s">
        <v>77</v>
      </c>
      <c r="E8" s="17" t="s">
        <v>5</v>
      </c>
      <c r="I8" s="2"/>
    </row>
    <row r="9" spans="1:10">
      <c r="C9" s="12" t="s">
        <v>80</v>
      </c>
      <c r="E9" s="17" t="s">
        <v>6</v>
      </c>
      <c r="F9" s="6" t="s">
        <v>198</v>
      </c>
      <c r="I9" s="8"/>
      <c r="J9" s="2"/>
    </row>
    <row r="10" spans="1:10">
      <c r="C10" s="12" t="s">
        <v>82</v>
      </c>
      <c r="E10" s="17" t="s">
        <v>7</v>
      </c>
      <c r="I10" s="8"/>
    </row>
    <row r="11" spans="1:10">
      <c r="E11" s="17" t="s">
        <v>8</v>
      </c>
      <c r="I11" s="8"/>
    </row>
    <row r="12" spans="1:10">
      <c r="C12" s="13"/>
      <c r="G12" s="12" t="s">
        <v>69</v>
      </c>
      <c r="I12" s="8"/>
    </row>
    <row r="13" spans="1:10">
      <c r="C13" s="13"/>
      <c r="G13" s="12" t="s">
        <v>72</v>
      </c>
    </row>
    <row r="14" spans="1:10">
      <c r="A14" s="5"/>
      <c r="B14" s="2"/>
      <c r="C14" s="14" t="s">
        <v>152</v>
      </c>
      <c r="G14" s="12" t="s">
        <v>74</v>
      </c>
    </row>
    <row r="15" spans="1:10">
      <c r="A15" s="5"/>
      <c r="B15" s="2"/>
      <c r="C15" s="14" t="s">
        <v>1</v>
      </c>
      <c r="D15" s="34">
        <v>42736</v>
      </c>
      <c r="G15" s="6"/>
      <c r="H15" s="7"/>
    </row>
    <row r="16" spans="1:10">
      <c r="A16" s="5"/>
      <c r="B16" s="2"/>
      <c r="C16" s="14" t="s">
        <v>3</v>
      </c>
      <c r="D16" s="34"/>
      <c r="H16" s="7"/>
    </row>
    <row r="17" spans="1:11">
      <c r="A17" s="5"/>
      <c r="B17" s="2"/>
      <c r="C17" s="13"/>
      <c r="H17" s="7"/>
    </row>
    <row r="18" spans="1:11">
      <c r="A18" s="5"/>
      <c r="B18" s="2"/>
      <c r="C18" s="14" t="s">
        <v>9</v>
      </c>
      <c r="D18" s="2">
        <v>151.66999999999999</v>
      </c>
      <c r="H18" s="7"/>
    </row>
    <row r="19" spans="1:11">
      <c r="A19" s="5"/>
      <c r="B19" s="2"/>
      <c r="C19" s="15" t="s">
        <v>50</v>
      </c>
      <c r="D19" s="1" t="s">
        <v>51</v>
      </c>
      <c r="H19" s="7"/>
    </row>
    <row r="20" spans="1:11">
      <c r="A20" s="5"/>
      <c r="B20" s="2"/>
      <c r="C20" s="16" t="s">
        <v>52</v>
      </c>
      <c r="D20" s="35">
        <v>43131</v>
      </c>
      <c r="H20" s="7"/>
    </row>
    <row r="21" spans="1:11">
      <c r="C21" s="16" t="s">
        <v>53</v>
      </c>
      <c r="D21" s="1" t="s">
        <v>159</v>
      </c>
    </row>
    <row r="22" spans="1:11">
      <c r="C22" s="29" t="s">
        <v>201</v>
      </c>
      <c r="D22" s="33">
        <v>3311</v>
      </c>
      <c r="H22" s="7"/>
    </row>
    <row r="24" spans="1:11" ht="20.25" customHeight="1" thickBot="1">
      <c r="H24" s="7"/>
    </row>
    <row r="25" spans="1:11" ht="15" customHeight="1">
      <c r="C25" s="36"/>
      <c r="D25" s="37"/>
      <c r="E25" s="38" t="s">
        <v>11</v>
      </c>
      <c r="F25" s="93" t="s">
        <v>97</v>
      </c>
      <c r="G25" s="94"/>
      <c r="H25" s="95"/>
      <c r="I25" s="96" t="s">
        <v>14</v>
      </c>
      <c r="J25" s="93" t="s">
        <v>96</v>
      </c>
      <c r="K25" s="98"/>
    </row>
    <row r="26" spans="1:11" ht="15" customHeight="1">
      <c r="C26" s="39" t="s">
        <v>10</v>
      </c>
      <c r="D26" s="40"/>
      <c r="E26" s="40"/>
      <c r="F26" s="21" t="s">
        <v>12</v>
      </c>
      <c r="G26" s="22"/>
      <c r="H26" s="23" t="s">
        <v>13</v>
      </c>
      <c r="I26" s="97"/>
      <c r="J26" s="21" t="s">
        <v>12</v>
      </c>
      <c r="K26" s="41" t="s">
        <v>15</v>
      </c>
    </row>
    <row r="27" spans="1:11">
      <c r="C27" s="42" t="s">
        <v>16</v>
      </c>
      <c r="D27" s="43"/>
      <c r="E27" s="44" t="s">
        <v>17</v>
      </c>
      <c r="F27" s="45">
        <f>+I27/E27</f>
        <v>3.8531680622403903</v>
      </c>
      <c r="G27" s="45"/>
      <c r="H27" s="45"/>
      <c r="I27" s="46">
        <v>584.41</v>
      </c>
      <c r="J27" s="43"/>
      <c r="K27" s="47"/>
    </row>
    <row r="28" spans="1:11">
      <c r="C28" s="42" t="s">
        <v>18</v>
      </c>
      <c r="D28" s="43"/>
      <c r="E28" s="46"/>
      <c r="F28" s="45">
        <f>+F27*1.25</f>
        <v>4.816460077800488</v>
      </c>
      <c r="G28" s="45"/>
      <c r="H28" s="45"/>
      <c r="I28" s="44">
        <f>+E28*F28</f>
        <v>0</v>
      </c>
      <c r="J28" s="43"/>
      <c r="K28" s="47"/>
    </row>
    <row r="29" spans="1:11">
      <c r="C29" s="42" t="s">
        <v>199</v>
      </c>
      <c r="D29" s="43"/>
      <c r="E29" s="46"/>
      <c r="F29" s="44">
        <v>3.8532000000000002</v>
      </c>
      <c r="G29" s="45"/>
      <c r="H29" s="44">
        <f>+E29*F29</f>
        <v>0</v>
      </c>
      <c r="I29" s="45"/>
      <c r="J29" s="43"/>
      <c r="K29" s="47"/>
    </row>
    <row r="30" spans="1:11">
      <c r="C30" s="42" t="s">
        <v>19</v>
      </c>
      <c r="D30" s="43"/>
      <c r="E30" s="46"/>
      <c r="F30" s="45"/>
      <c r="G30" s="45"/>
      <c r="H30" s="46"/>
      <c r="I30" s="45"/>
      <c r="J30" s="43"/>
      <c r="K30" s="47"/>
    </row>
    <row r="31" spans="1:11">
      <c r="C31" s="42" t="s">
        <v>98</v>
      </c>
      <c r="D31" s="48" t="s">
        <v>99</v>
      </c>
      <c r="E31" s="45"/>
      <c r="F31" s="45"/>
      <c r="G31" s="45"/>
      <c r="H31" s="45"/>
      <c r="I31" s="45"/>
      <c r="J31" s="43"/>
      <c r="K31" s="47"/>
    </row>
    <row r="32" spans="1:11">
      <c r="C32" s="42" t="s">
        <v>20</v>
      </c>
      <c r="D32" s="43"/>
      <c r="E32" s="46"/>
      <c r="F32" s="44">
        <f>+F28</f>
        <v>4.816460077800488</v>
      </c>
      <c r="G32" s="45"/>
      <c r="H32" s="44">
        <f>+E32*F32</f>
        <v>0</v>
      </c>
      <c r="I32" s="45"/>
      <c r="J32" s="43"/>
      <c r="K32" s="47"/>
    </row>
    <row r="33" spans="3:12">
      <c r="C33" s="42" t="s">
        <v>21</v>
      </c>
      <c r="D33" s="43"/>
      <c r="E33" s="46"/>
      <c r="F33" s="45"/>
      <c r="G33" s="45"/>
      <c r="H33" s="45"/>
      <c r="I33" s="44">
        <f>+E33*7*F27</f>
        <v>0</v>
      </c>
      <c r="J33" s="43"/>
      <c r="K33" s="47"/>
    </row>
    <row r="34" spans="3:12">
      <c r="C34" s="42" t="s">
        <v>22</v>
      </c>
      <c r="D34" s="43"/>
      <c r="E34" s="46"/>
      <c r="F34" s="45"/>
      <c r="G34" s="45"/>
      <c r="H34" s="45"/>
      <c r="I34" s="46"/>
      <c r="J34" s="43"/>
      <c r="K34" s="47"/>
    </row>
    <row r="35" spans="3:12">
      <c r="C35" s="42"/>
      <c r="D35" s="43"/>
      <c r="E35" s="45"/>
      <c r="F35" s="45"/>
      <c r="G35" s="45"/>
      <c r="H35" s="45"/>
      <c r="I35" s="45"/>
      <c r="J35" s="43"/>
      <c r="K35" s="47"/>
    </row>
    <row r="36" spans="3:12" ht="13.5" thickBot="1">
      <c r="C36" s="42"/>
      <c r="D36" s="43"/>
      <c r="E36" s="46"/>
      <c r="F36" s="44"/>
      <c r="G36" s="45"/>
      <c r="H36" s="32"/>
      <c r="I36" s="20">
        <f>+E36*F36/100</f>
        <v>0</v>
      </c>
      <c r="J36" s="43"/>
      <c r="K36" s="47"/>
    </row>
    <row r="37" spans="3:12" ht="13.5" thickTop="1">
      <c r="C37" s="42"/>
      <c r="D37" s="43"/>
      <c r="E37" s="46"/>
      <c r="F37" s="44"/>
      <c r="G37" s="45"/>
      <c r="H37" s="45">
        <f>SUM(H27:H36)</f>
        <v>0</v>
      </c>
      <c r="I37" s="49">
        <f>SUM(I27:I36)</f>
        <v>584.41</v>
      </c>
      <c r="J37" s="43"/>
      <c r="K37" s="47"/>
    </row>
    <row r="38" spans="3:12" ht="13.5" thickBot="1">
      <c r="C38" s="61" t="s">
        <v>154</v>
      </c>
      <c r="D38" s="62"/>
      <c r="E38" s="63" t="s">
        <v>153</v>
      </c>
      <c r="F38" s="62"/>
      <c r="G38" s="64" t="s">
        <v>23</v>
      </c>
      <c r="H38" s="62"/>
      <c r="I38" s="65">
        <f>+I37-H37</f>
        <v>584.41</v>
      </c>
      <c r="J38" s="62"/>
      <c r="K38" s="66"/>
    </row>
    <row r="39" spans="3:12">
      <c r="C39" s="58" t="s">
        <v>24</v>
      </c>
      <c r="D39" s="59"/>
      <c r="E39" s="43"/>
      <c r="F39" s="43"/>
      <c r="G39" s="43"/>
      <c r="H39" s="43"/>
      <c r="I39" s="43"/>
      <c r="J39" s="43"/>
      <c r="K39" s="47"/>
    </row>
    <row r="40" spans="3:12" ht="13.5" thickBot="1">
      <c r="C40" s="42" t="s">
        <v>25</v>
      </c>
      <c r="D40" s="43"/>
      <c r="E40" s="44"/>
      <c r="F40" s="43"/>
      <c r="G40" s="43"/>
      <c r="H40" s="43"/>
      <c r="I40" s="43"/>
      <c r="J40" s="43"/>
      <c r="K40" s="50"/>
    </row>
    <row r="41" spans="3:12">
      <c r="C41" s="67" t="s">
        <v>26</v>
      </c>
      <c r="D41" s="68"/>
      <c r="E41" s="69"/>
      <c r="F41" s="70"/>
      <c r="G41" s="70"/>
      <c r="H41" s="70"/>
      <c r="I41" s="70"/>
      <c r="J41" s="70"/>
      <c r="K41" s="71"/>
    </row>
    <row r="42" spans="3:12">
      <c r="C42" s="42" t="s">
        <v>27</v>
      </c>
      <c r="D42" s="43"/>
      <c r="E42" s="44">
        <v>0</v>
      </c>
      <c r="F42" s="43"/>
      <c r="G42" s="43"/>
      <c r="H42" s="43"/>
      <c r="I42" s="43"/>
      <c r="J42" s="51" t="s">
        <v>28</v>
      </c>
      <c r="K42" s="52">
        <f>+E42*J42%</f>
        <v>0</v>
      </c>
    </row>
    <row r="43" spans="3:12">
      <c r="C43" s="42" t="s">
        <v>29</v>
      </c>
      <c r="D43" s="43"/>
      <c r="E43" s="44">
        <v>0</v>
      </c>
      <c r="F43" s="51" t="s">
        <v>30</v>
      </c>
      <c r="G43" s="43"/>
      <c r="H43" s="45">
        <f>+E43*F43%</f>
        <v>0</v>
      </c>
      <c r="I43" s="43"/>
      <c r="J43" s="51" t="s">
        <v>31</v>
      </c>
      <c r="K43" s="52">
        <f t="shared" ref="K43:K54" si="0">+E43*J43%</f>
        <v>0</v>
      </c>
      <c r="L43" s="2"/>
    </row>
    <row r="44" spans="3:12">
      <c r="C44" s="42" t="s">
        <v>29</v>
      </c>
      <c r="D44" s="43"/>
      <c r="E44" s="44">
        <f>+I38</f>
        <v>584.41</v>
      </c>
      <c r="F44" s="51">
        <v>0.3</v>
      </c>
      <c r="G44" s="43"/>
      <c r="H44" s="45">
        <f>+E44*F44%</f>
        <v>1.7532299999999998</v>
      </c>
      <c r="I44" s="43"/>
      <c r="J44" s="51">
        <v>0.3</v>
      </c>
      <c r="K44" s="52">
        <f t="shared" si="0"/>
        <v>1.7532299999999998</v>
      </c>
      <c r="L44" s="2"/>
    </row>
    <row r="45" spans="3:12" ht="13.5" thickBot="1">
      <c r="C45" s="72" t="s">
        <v>32</v>
      </c>
      <c r="D45" s="56"/>
      <c r="E45" s="73">
        <f>+D22</f>
        <v>3311</v>
      </c>
      <c r="F45" s="74">
        <v>0.52500000000000002</v>
      </c>
      <c r="G45" s="56"/>
      <c r="H45" s="75">
        <f>+E45*F45%</f>
        <v>17.382750000000001</v>
      </c>
      <c r="I45" s="56"/>
      <c r="J45" s="74">
        <v>0.80400000000000005</v>
      </c>
      <c r="K45" s="76">
        <f t="shared" si="0"/>
        <v>26.620440000000002</v>
      </c>
      <c r="L45" s="2"/>
    </row>
    <row r="46" spans="3:12">
      <c r="C46" s="60" t="s">
        <v>33</v>
      </c>
      <c r="D46" s="59"/>
      <c r="E46" s="45"/>
      <c r="F46" s="43"/>
      <c r="G46" s="45"/>
      <c r="H46" s="43"/>
      <c r="I46" s="43"/>
      <c r="J46" s="43"/>
      <c r="K46" s="52"/>
      <c r="L46" s="2"/>
    </row>
    <row r="47" spans="3:12" ht="13.5" thickBot="1">
      <c r="C47" s="42" t="s">
        <v>34</v>
      </c>
      <c r="D47" s="43"/>
      <c r="E47" s="44">
        <v>52</v>
      </c>
      <c r="F47" s="43"/>
      <c r="G47" s="45"/>
      <c r="H47" s="43"/>
      <c r="I47" s="43"/>
      <c r="J47" s="51">
        <v>1.9</v>
      </c>
      <c r="K47" s="52">
        <f t="shared" si="0"/>
        <v>0.98799999999999999</v>
      </c>
      <c r="L47" s="2"/>
    </row>
    <row r="48" spans="3:12">
      <c r="C48" s="67" t="s">
        <v>35</v>
      </c>
      <c r="D48" s="68"/>
      <c r="E48" s="69"/>
      <c r="F48" s="70"/>
      <c r="G48" s="69"/>
      <c r="H48" s="70"/>
      <c r="I48" s="70"/>
      <c r="J48" s="70"/>
      <c r="K48" s="77"/>
      <c r="L48" s="2"/>
    </row>
    <row r="49" spans="3:14">
      <c r="C49" s="60" t="s">
        <v>36</v>
      </c>
      <c r="D49" s="59"/>
      <c r="E49" s="45"/>
      <c r="F49" s="43"/>
      <c r="G49" s="45"/>
      <c r="H49" s="43"/>
      <c r="I49" s="43"/>
      <c r="J49" s="43"/>
      <c r="K49" s="52"/>
      <c r="L49" s="2"/>
    </row>
    <row r="50" spans="3:14" ht="13.5" thickBot="1">
      <c r="C50" s="42" t="s">
        <v>37</v>
      </c>
      <c r="D50" s="43"/>
      <c r="E50" s="44">
        <v>0</v>
      </c>
      <c r="F50" s="43"/>
      <c r="G50" s="45"/>
      <c r="H50" s="43"/>
      <c r="I50" s="43"/>
      <c r="J50" s="51" t="s">
        <v>38</v>
      </c>
      <c r="K50" s="52">
        <f t="shared" si="0"/>
        <v>0</v>
      </c>
      <c r="L50" s="2"/>
    </row>
    <row r="51" spans="3:14">
      <c r="C51" s="78" t="s">
        <v>39</v>
      </c>
      <c r="D51" s="68"/>
      <c r="E51" s="69"/>
      <c r="F51" s="70"/>
      <c r="G51" s="69"/>
      <c r="H51" s="70"/>
      <c r="I51" s="70"/>
      <c r="J51" s="70"/>
      <c r="K51" s="77"/>
      <c r="L51" s="2"/>
    </row>
    <row r="52" spans="3:14">
      <c r="C52" s="60" t="s">
        <v>40</v>
      </c>
      <c r="D52" s="59"/>
      <c r="E52" s="45"/>
      <c r="F52" s="43"/>
      <c r="G52" s="45"/>
      <c r="H52" s="43"/>
      <c r="I52" s="43"/>
      <c r="J52" s="43"/>
      <c r="K52" s="52"/>
      <c r="L52" s="2"/>
    </row>
    <row r="53" spans="3:14">
      <c r="C53" s="42" t="s">
        <v>41</v>
      </c>
      <c r="D53" s="43"/>
      <c r="E53" s="44">
        <f>+E43</f>
        <v>0</v>
      </c>
      <c r="F53" s="43"/>
      <c r="G53" s="45"/>
      <c r="H53" s="43"/>
      <c r="I53" s="43"/>
      <c r="J53" s="51" t="s">
        <v>42</v>
      </c>
      <c r="K53" s="52">
        <f t="shared" si="0"/>
        <v>0</v>
      </c>
      <c r="L53" s="2"/>
    </row>
    <row r="54" spans="3:14" ht="13.5" thickBot="1">
      <c r="C54" s="42" t="s">
        <v>158</v>
      </c>
      <c r="D54" s="43"/>
      <c r="E54" s="44">
        <v>26.74</v>
      </c>
      <c r="F54" s="43"/>
      <c r="G54" s="45"/>
      <c r="H54" s="43"/>
      <c r="I54" s="43"/>
      <c r="J54" s="51">
        <v>8</v>
      </c>
      <c r="K54" s="52">
        <f t="shared" si="0"/>
        <v>2.1391999999999998</v>
      </c>
      <c r="L54" s="2"/>
    </row>
    <row r="55" spans="3:14">
      <c r="C55" s="78" t="s">
        <v>43</v>
      </c>
      <c r="D55" s="68"/>
      <c r="E55" s="69"/>
      <c r="F55" s="70"/>
      <c r="G55" s="69"/>
      <c r="H55" s="70"/>
      <c r="I55" s="70"/>
      <c r="J55" s="70"/>
      <c r="K55" s="71"/>
    </row>
    <row r="56" spans="3:14" ht="13.5" thickBot="1">
      <c r="C56" s="60" t="s">
        <v>44</v>
      </c>
      <c r="D56" s="59"/>
      <c r="E56" s="45"/>
      <c r="F56" s="43"/>
      <c r="G56" s="43"/>
      <c r="H56" s="45"/>
      <c r="I56" s="43"/>
      <c r="J56" s="43"/>
      <c r="K56" s="47"/>
      <c r="N56" s="105"/>
    </row>
    <row r="57" spans="3:14">
      <c r="C57" s="79" t="s">
        <v>45</v>
      </c>
      <c r="D57" s="70"/>
      <c r="E57" s="69"/>
      <c r="F57" s="70"/>
      <c r="G57" s="69"/>
      <c r="H57" s="80">
        <f>SUM(H40:H56)</f>
        <v>19.13598</v>
      </c>
      <c r="I57" s="80"/>
      <c r="J57" s="80"/>
      <c r="K57" s="81">
        <f>SUM(K40:K56)</f>
        <v>31.500869999999999</v>
      </c>
    </row>
    <row r="58" spans="3:14">
      <c r="C58" s="89" t="s">
        <v>46</v>
      </c>
      <c r="D58" s="82">
        <f>+I38</f>
        <v>584.41</v>
      </c>
      <c r="E58" s="45"/>
      <c r="F58" s="43"/>
      <c r="G58" s="45">
        <f>+E58*D58%</f>
        <v>0</v>
      </c>
      <c r="H58" s="43"/>
      <c r="I58" s="43"/>
      <c r="J58" s="43"/>
      <c r="K58" s="47"/>
    </row>
    <row r="59" spans="3:14">
      <c r="C59" s="42" t="s">
        <v>47</v>
      </c>
      <c r="D59" s="43"/>
      <c r="E59" s="46"/>
      <c r="F59" s="51" t="s">
        <v>48</v>
      </c>
      <c r="G59" s="43"/>
      <c r="H59" s="45">
        <f>+E59*F59</f>
        <v>0</v>
      </c>
      <c r="I59" s="43"/>
      <c r="J59" s="43"/>
      <c r="K59" s="47"/>
    </row>
    <row r="60" spans="3:14" ht="13.5" thickBot="1">
      <c r="C60" s="55"/>
      <c r="D60" s="56"/>
      <c r="E60" s="75"/>
      <c r="F60" s="56"/>
      <c r="G60" s="56"/>
      <c r="H60" s="56"/>
      <c r="I60" s="56"/>
      <c r="J60" s="56"/>
      <c r="K60" s="57"/>
    </row>
    <row r="61" spans="3:14">
      <c r="C61" s="85" t="s">
        <v>54</v>
      </c>
      <c r="D61" s="83" t="s">
        <v>49</v>
      </c>
      <c r="E61" s="106" t="s">
        <v>57</v>
      </c>
      <c r="F61" s="107" t="s">
        <v>58</v>
      </c>
      <c r="G61" s="108" t="s">
        <v>59</v>
      </c>
      <c r="I61" s="43"/>
      <c r="J61" s="43"/>
      <c r="K61" s="47"/>
    </row>
    <row r="62" spans="3:14">
      <c r="C62" s="86">
        <f>+D58</f>
        <v>584.41</v>
      </c>
      <c r="D62" s="84">
        <f>+I38-H57+H59</f>
        <v>565.27401999999995</v>
      </c>
      <c r="E62" s="54" t="s">
        <v>60</v>
      </c>
      <c r="F62" s="51">
        <v>21</v>
      </c>
      <c r="G62" s="50">
        <v>10</v>
      </c>
      <c r="H62" s="43"/>
      <c r="I62" s="43"/>
      <c r="J62" s="43"/>
      <c r="K62" s="47"/>
    </row>
    <row r="63" spans="3:14">
      <c r="C63" s="87" t="s">
        <v>55</v>
      </c>
      <c r="D63" s="43"/>
      <c r="E63" s="54" t="s">
        <v>61</v>
      </c>
      <c r="F63" s="51">
        <v>3</v>
      </c>
      <c r="G63" s="50">
        <v>0</v>
      </c>
      <c r="H63" s="43"/>
      <c r="I63" s="43"/>
      <c r="J63" s="43"/>
      <c r="K63" s="47"/>
    </row>
    <row r="64" spans="3:14" ht="13.5" thickBot="1">
      <c r="C64" s="88">
        <f>+K40</f>
        <v>0</v>
      </c>
      <c r="D64" s="56"/>
      <c r="E64" s="90" t="s">
        <v>62</v>
      </c>
      <c r="F64" s="56">
        <f>+F62-F63</f>
        <v>18</v>
      </c>
      <c r="G64" s="57">
        <f>+G62-G63</f>
        <v>10</v>
      </c>
      <c r="H64" s="56"/>
      <c r="I64" s="56"/>
      <c r="J64" s="56"/>
      <c r="K64" s="57"/>
    </row>
    <row r="65" spans="3:11">
      <c r="C65" s="53"/>
      <c r="D65" s="43"/>
      <c r="H65" s="43"/>
      <c r="I65" s="43"/>
      <c r="J65" s="43"/>
      <c r="K65" s="47"/>
    </row>
    <row r="66" spans="3:11">
      <c r="C66" s="53" t="s">
        <v>200</v>
      </c>
      <c r="D66" s="43"/>
      <c r="H66" s="43"/>
      <c r="I66" s="43"/>
      <c r="J66" s="43"/>
      <c r="K66" s="47"/>
    </row>
    <row r="67" spans="3:11">
      <c r="C67" s="53"/>
      <c r="D67" s="43"/>
      <c r="H67" s="43"/>
      <c r="I67" s="43"/>
      <c r="J67" s="43"/>
      <c r="K67" s="47"/>
    </row>
    <row r="68" spans="3:11">
      <c r="C68" s="53"/>
      <c r="D68" s="43"/>
      <c r="H68" s="43"/>
      <c r="I68" s="43"/>
      <c r="J68" s="43"/>
      <c r="K68" s="47"/>
    </row>
    <row r="69" spans="3:11">
      <c r="C69" s="42" t="s">
        <v>56</v>
      </c>
      <c r="D69" s="43"/>
      <c r="E69" s="43"/>
      <c r="F69" s="43"/>
      <c r="G69" s="43"/>
      <c r="H69" s="43"/>
      <c r="I69" s="43"/>
      <c r="J69" s="43"/>
      <c r="K69" s="47"/>
    </row>
    <row r="70" spans="3:11">
      <c r="C70" s="54" t="s">
        <v>63</v>
      </c>
      <c r="D70" s="43"/>
      <c r="E70" s="43"/>
      <c r="F70" s="43"/>
      <c r="G70" s="43"/>
      <c r="H70" s="43"/>
      <c r="I70" s="43"/>
      <c r="J70" s="43"/>
      <c r="K70" s="47"/>
    </row>
    <row r="71" spans="3:11" ht="13.5" thickBot="1">
      <c r="C71" s="55"/>
      <c r="D71" s="56"/>
      <c r="E71" s="56"/>
      <c r="F71" s="56"/>
      <c r="G71" s="56"/>
      <c r="H71" s="56"/>
      <c r="I71" s="56"/>
      <c r="J71" s="56"/>
      <c r="K71" s="57"/>
    </row>
  </sheetData>
  <mergeCells count="4">
    <mergeCell ref="E4:F4"/>
    <mergeCell ref="F25:H25"/>
    <mergeCell ref="I25:I26"/>
    <mergeCell ref="J25:K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62"/>
  <sheetViews>
    <sheetView topLeftCell="A25" workbookViewId="0">
      <selection activeCell="J44" sqref="J44"/>
    </sheetView>
  </sheetViews>
  <sheetFormatPr baseColWidth="10" defaultColWidth="9.140625" defaultRowHeight="12.75"/>
  <cols>
    <col min="1" max="1" width="9.140625" style="8"/>
  </cols>
  <sheetData>
    <row r="4" spans="2:9">
      <c r="B4" t="s">
        <v>110</v>
      </c>
    </row>
    <row r="6" spans="2:9" ht="14.25">
      <c r="B6" t="s">
        <v>111</v>
      </c>
    </row>
    <row r="9" spans="2:9" ht="45">
      <c r="B9" s="25" t="s">
        <v>112</v>
      </c>
      <c r="C9" s="26"/>
      <c r="D9" s="26" t="s">
        <v>113</v>
      </c>
      <c r="E9" s="99" t="s">
        <v>111</v>
      </c>
      <c r="F9" s="100"/>
    </row>
    <row r="10" spans="2:9" ht="38.25">
      <c r="B10" s="24" t="s">
        <v>114</v>
      </c>
      <c r="C10" s="26"/>
      <c r="D10" s="26" t="s">
        <v>115</v>
      </c>
      <c r="E10" s="101"/>
      <c r="F10" s="102"/>
    </row>
    <row r="11" spans="2:9" ht="135">
      <c r="B11" s="25" t="s">
        <v>116</v>
      </c>
      <c r="C11" s="26"/>
      <c r="D11" s="26" t="s">
        <v>117</v>
      </c>
      <c r="E11" s="103"/>
      <c r="F11" s="104"/>
    </row>
    <row r="12" spans="2:9" ht="17.25">
      <c r="I12" s="27" t="s">
        <v>124</v>
      </c>
    </row>
    <row r="14" spans="2:9">
      <c r="I14" t="s">
        <v>125</v>
      </c>
    </row>
    <row r="15" spans="2:9">
      <c r="B15" t="s">
        <v>118</v>
      </c>
      <c r="D15">
        <v>3311</v>
      </c>
    </row>
    <row r="16" spans="2:9">
      <c r="B16" t="s">
        <v>119</v>
      </c>
      <c r="D16">
        <f>+D15</f>
        <v>3311</v>
      </c>
      <c r="I16" t="s">
        <v>126</v>
      </c>
    </row>
    <row r="17" spans="2:9">
      <c r="B17" t="s">
        <v>120</v>
      </c>
      <c r="D17">
        <f>+D15*3</f>
        <v>9933</v>
      </c>
    </row>
    <row r="18" spans="2:9" ht="15">
      <c r="B18" t="s">
        <v>121</v>
      </c>
      <c r="D18">
        <f>+D15*4</f>
        <v>13244</v>
      </c>
      <c r="I18" s="18" t="s">
        <v>127</v>
      </c>
    </row>
    <row r="20" spans="2:9">
      <c r="B20" t="s">
        <v>123</v>
      </c>
      <c r="D20">
        <f>+D15</f>
        <v>3311</v>
      </c>
      <c r="I20" t="s">
        <v>128</v>
      </c>
    </row>
    <row r="21" spans="2:9">
      <c r="B21" t="s">
        <v>122</v>
      </c>
      <c r="D21">
        <f>+D15*2</f>
        <v>6622</v>
      </c>
    </row>
    <row r="22" spans="2:9" ht="15">
      <c r="I22" s="18" t="s">
        <v>129</v>
      </c>
    </row>
    <row r="29" spans="2:9">
      <c r="B29" t="s">
        <v>130</v>
      </c>
    </row>
    <row r="31" spans="2:9" ht="15">
      <c r="B31" s="18" t="s">
        <v>131</v>
      </c>
    </row>
    <row r="32" spans="2:9">
      <c r="B32" s="28"/>
    </row>
    <row r="33" spans="2:2">
      <c r="B33" s="28" t="s">
        <v>132</v>
      </c>
    </row>
    <row r="34" spans="2:2">
      <c r="B34" s="28" t="s">
        <v>133</v>
      </c>
    </row>
    <row r="36" spans="2:2">
      <c r="B36" t="s">
        <v>134</v>
      </c>
    </row>
    <row r="38" spans="2:2">
      <c r="B38" t="s">
        <v>135</v>
      </c>
    </row>
    <row r="40" spans="2:2" ht="15">
      <c r="B40" s="18" t="s">
        <v>136</v>
      </c>
    </row>
    <row r="43" spans="2:2" ht="30">
      <c r="B43" s="30" t="s">
        <v>137</v>
      </c>
    </row>
    <row r="45" spans="2:2">
      <c r="B45" t="s">
        <v>138</v>
      </c>
    </row>
    <row r="46" spans="2:2">
      <c r="B46" s="28"/>
    </row>
    <row r="47" spans="2:2" ht="15">
      <c r="B47" s="31" t="s">
        <v>139</v>
      </c>
    </row>
    <row r="48" spans="2:2">
      <c r="B48" s="28" t="s">
        <v>140</v>
      </c>
    </row>
    <row r="49" spans="2:2">
      <c r="B49" s="28" t="s">
        <v>141</v>
      </c>
    </row>
    <row r="51" spans="2:2" ht="14.25">
      <c r="B51" t="s">
        <v>142</v>
      </c>
    </row>
    <row r="53" spans="2:2">
      <c r="B53" t="s">
        <v>143</v>
      </c>
    </row>
    <row r="54" spans="2:2">
      <c r="B54" s="28"/>
    </row>
    <row r="55" spans="2:2">
      <c r="B55" s="28" t="s">
        <v>144</v>
      </c>
    </row>
    <row r="56" spans="2:2">
      <c r="B56" s="28" t="s">
        <v>145</v>
      </c>
    </row>
    <row r="57" spans="2:2">
      <c r="B57" s="28" t="s">
        <v>146</v>
      </c>
    </row>
    <row r="58" spans="2:2">
      <c r="B58" s="28" t="s">
        <v>147</v>
      </c>
    </row>
    <row r="59" spans="2:2">
      <c r="B59" s="28" t="s">
        <v>148</v>
      </c>
    </row>
    <row r="60" spans="2:2">
      <c r="B60" s="28" t="s">
        <v>149</v>
      </c>
    </row>
    <row r="62" spans="2:2">
      <c r="B62" t="s">
        <v>150</v>
      </c>
    </row>
  </sheetData>
  <mergeCells count="1">
    <mergeCell ref="E9:F11"/>
  </mergeCells>
  <hyperlinks>
    <hyperlink ref="B9" r:id="rId1" display="https://www.urssaf.fr/portail/home/taux-et-baremes/taux-de-cotisations/les-employeurs/les-taux-de-cotisations-de-droit.html"/>
    <hyperlink ref="B11" r:id="rId2" tooltip="La CSG-CRDS" display="https://www.urssaf.fr/portail/home/employeur/calculer-les-cotisations/les-taux-de-cotisations/la-csg-crds.html"/>
    <hyperlink ref="I18" r:id="rId3" display="https://www.urssaf.fr/portail/home/employeur/calculer-les-cotisations/la-base-de-calcul/assiette-csg-crds.html"/>
    <hyperlink ref="I22" r:id="rId4" tooltip="Qui en est redevable ?" display="https://www.urssaf.fr/portail/home/employeur/calculer-les-cotisations/les-taux-de-cotisations/la-csg-crds/qui-en-est-redevable.html"/>
    <hyperlink ref="B31" r:id="rId5" display="https://www.urssaf.fr/portail/home/employeur/calculer-les-cotisations/les-taux-de-cotisations/la-cotisation-vieillesse.html"/>
    <hyperlink ref="B40" r:id="rId6" tooltip="Les taux de cotisations de droit commun" display="https://www.urssaf.fr/portail/home/taux-et-baremes/taux-de-cotisations/les-employeurs/les-taux-de-cotisations-de-droit.html"/>
    <hyperlink ref="B47" r:id="rId7" display="https://www.urssaf.fr/portail/home/employeur/calculer-les-cotisations/les-taux-de-cotisations/lassurance-chomage-et-lags/la-base-de-calcul.html"/>
  </hyperlinks>
  <pageMargins left="0.7" right="0.7" top="0.75" bottom="0.75" header="0.3" footer="0.3"/>
  <pageSetup paperSize="9" orientation="portrait"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E32" sqref="E32"/>
    </sheetView>
  </sheetViews>
  <sheetFormatPr baseColWidth="10" defaultColWidth="9.140625" defaultRowHeight="12.75"/>
  <cols>
    <col min="5" max="5" width="33.5703125" bestFit="1" customWidth="1"/>
    <col min="7" max="7" width="10.140625" bestFit="1" customWidth="1"/>
  </cols>
  <sheetData>
    <row r="1" spans="1:7">
      <c r="D1" t="s">
        <v>64</v>
      </c>
      <c r="E1" s="9"/>
      <c r="F1" t="s">
        <v>65</v>
      </c>
      <c r="G1" s="9"/>
    </row>
    <row r="3" spans="1:7">
      <c r="A3" t="s">
        <v>66</v>
      </c>
    </row>
    <row r="4" spans="1:7">
      <c r="A4" t="s">
        <v>67</v>
      </c>
      <c r="C4" t="s">
        <v>68</v>
      </c>
    </row>
    <row r="5" spans="1:7">
      <c r="A5" t="s">
        <v>69</v>
      </c>
      <c r="C5" t="s">
        <v>70</v>
      </c>
      <c r="F5" t="s">
        <v>71</v>
      </c>
    </row>
    <row r="6" spans="1:7">
      <c r="A6" t="s">
        <v>72</v>
      </c>
      <c r="C6" t="s">
        <v>72</v>
      </c>
      <c r="F6" t="s">
        <v>73</v>
      </c>
    </row>
    <row r="7" spans="1:7">
      <c r="A7" t="s">
        <v>74</v>
      </c>
      <c r="C7" t="s">
        <v>75</v>
      </c>
      <c r="F7" t="s">
        <v>76</v>
      </c>
    </row>
    <row r="8" spans="1:7">
      <c r="A8" t="s">
        <v>77</v>
      </c>
      <c r="C8" t="s">
        <v>78</v>
      </c>
      <c r="F8" t="s">
        <v>79</v>
      </c>
    </row>
    <row r="9" spans="1:7">
      <c r="A9" t="s">
        <v>80</v>
      </c>
      <c r="C9" t="s">
        <v>81</v>
      </c>
      <c r="F9" t="s">
        <v>79</v>
      </c>
    </row>
    <row r="10" spans="1:7">
      <c r="A10" t="s">
        <v>82</v>
      </c>
      <c r="C10" t="s">
        <v>83</v>
      </c>
    </row>
    <row r="12" spans="1:7">
      <c r="C12" t="s">
        <v>84</v>
      </c>
    </row>
    <row r="13" spans="1:7">
      <c r="A13" t="s">
        <v>85</v>
      </c>
      <c r="B13">
        <v>151.66999999999999</v>
      </c>
      <c r="C13" s="10">
        <v>10</v>
      </c>
      <c r="D13" s="10"/>
      <c r="E13" t="s">
        <v>86</v>
      </c>
      <c r="F13" s="10"/>
    </row>
    <row r="17" spans="1:6">
      <c r="A17" t="s">
        <v>87</v>
      </c>
    </row>
    <row r="18" spans="1:6">
      <c r="A18" t="s">
        <v>88</v>
      </c>
    </row>
    <row r="19" spans="1:6">
      <c r="A19" t="s">
        <v>89</v>
      </c>
      <c r="D19" s="10"/>
      <c r="F19" s="10"/>
    </row>
    <row r="26" spans="1:6">
      <c r="A26" t="s">
        <v>90</v>
      </c>
      <c r="E26" t="s">
        <v>91</v>
      </c>
    </row>
    <row r="27" spans="1:6">
      <c r="A27" t="s">
        <v>92</v>
      </c>
    </row>
    <row r="28" spans="1:6">
      <c r="A28" t="s">
        <v>93</v>
      </c>
    </row>
    <row r="31" spans="1:6">
      <c r="B31" t="s">
        <v>155</v>
      </c>
      <c r="D31"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workbookViewId="0">
      <selection activeCell="F24" sqref="F24"/>
    </sheetView>
  </sheetViews>
  <sheetFormatPr baseColWidth="10" defaultRowHeight="12.75"/>
  <sheetData>
    <row r="1" spans="1:1" ht="30">
      <c r="A1" s="30" t="s">
        <v>160</v>
      </c>
    </row>
    <row r="3" spans="1:1">
      <c r="A3" t="s">
        <v>161</v>
      </c>
    </row>
    <row r="4" spans="1:1">
      <c r="A4" s="28"/>
    </row>
    <row r="5" spans="1:1" ht="15">
      <c r="A5" s="31" t="s">
        <v>162</v>
      </c>
    </row>
    <row r="6" spans="1:1" ht="15">
      <c r="A6" s="31" t="s">
        <v>163</v>
      </c>
    </row>
    <row r="7" spans="1:1" ht="15">
      <c r="A7" s="31" t="s">
        <v>164</v>
      </c>
    </row>
    <row r="8" spans="1:1" ht="15">
      <c r="A8" s="31" t="s">
        <v>165</v>
      </c>
    </row>
    <row r="10" spans="1:1">
      <c r="A10" t="s">
        <v>166</v>
      </c>
    </row>
    <row r="12" spans="1:1">
      <c r="A12" t="s">
        <v>167</v>
      </c>
    </row>
    <row r="13" spans="1:1">
      <c r="A13" s="28"/>
    </row>
    <row r="14" spans="1:1">
      <c r="A14" s="28" t="s">
        <v>168</v>
      </c>
    </row>
    <row r="15" spans="1:1">
      <c r="A15" s="28" t="s">
        <v>169</v>
      </c>
    </row>
    <row r="17" spans="1:1">
      <c r="A17" t="s">
        <v>170</v>
      </c>
    </row>
    <row r="18" spans="1:1">
      <c r="A18" s="28"/>
    </row>
    <row r="19" spans="1:1">
      <c r="A19" s="28" t="s">
        <v>171</v>
      </c>
    </row>
    <row r="20" spans="1:1">
      <c r="A20" s="28" t="s">
        <v>172</v>
      </c>
    </row>
    <row r="21" spans="1:1">
      <c r="A21" s="28" t="s">
        <v>173</v>
      </c>
    </row>
    <row r="22" spans="1:1">
      <c r="A22" s="28" t="s">
        <v>174</v>
      </c>
    </row>
    <row r="23" spans="1:1">
      <c r="A23" s="28" t="s">
        <v>175</v>
      </c>
    </row>
    <row r="24" spans="1:1">
      <c r="A24" s="28" t="s">
        <v>176</v>
      </c>
    </row>
    <row r="25" spans="1:1">
      <c r="A25" s="28" t="s">
        <v>177</v>
      </c>
    </row>
    <row r="26" spans="1:1">
      <c r="A26" s="28" t="s">
        <v>178</v>
      </c>
    </row>
    <row r="27" spans="1:1">
      <c r="A27" s="28" t="s">
        <v>179</v>
      </c>
    </row>
    <row r="28" spans="1:1">
      <c r="A28" s="28" t="s">
        <v>180</v>
      </c>
    </row>
    <row r="30" spans="1:1">
      <c r="A30" t="s">
        <v>181</v>
      </c>
    </row>
    <row r="32" spans="1:1" ht="15">
      <c r="A32" s="18" t="s">
        <v>182</v>
      </c>
    </row>
    <row r="34" spans="1:1">
      <c r="A34" t="s">
        <v>183</v>
      </c>
    </row>
    <row r="36" spans="1:1">
      <c r="A36" t="s">
        <v>184</v>
      </c>
    </row>
    <row r="38" spans="1:1" ht="15">
      <c r="A38" s="18" t="s">
        <v>185</v>
      </c>
    </row>
    <row r="40" spans="1:1">
      <c r="A40" t="s">
        <v>186</v>
      </c>
    </row>
    <row r="42" spans="1:1">
      <c r="A42" t="s">
        <v>187</v>
      </c>
    </row>
    <row r="44" spans="1:1">
      <c r="A44" t="s">
        <v>188</v>
      </c>
    </row>
    <row r="45" spans="1:1">
      <c r="A45" s="28"/>
    </row>
    <row r="46" spans="1:1">
      <c r="A46" s="28" t="s">
        <v>189</v>
      </c>
    </row>
    <row r="47" spans="1:1">
      <c r="A47" s="28" t="s">
        <v>190</v>
      </c>
    </row>
    <row r="48" spans="1:1">
      <c r="A48" s="28" t="s">
        <v>191</v>
      </c>
    </row>
    <row r="49" spans="1:1">
      <c r="A49" s="28" t="s">
        <v>192</v>
      </c>
    </row>
    <row r="51" spans="1:1">
      <c r="A51" t="s">
        <v>193</v>
      </c>
    </row>
    <row r="53" spans="1:1">
      <c r="A53" t="s">
        <v>194</v>
      </c>
    </row>
    <row r="55" spans="1:1" ht="23.25">
      <c r="A55" s="91" t="s">
        <v>195</v>
      </c>
    </row>
    <row r="56" spans="1:1">
      <c r="A56" s="28"/>
    </row>
    <row r="57" spans="1:1" ht="15">
      <c r="A57" s="31" t="s">
        <v>196</v>
      </c>
    </row>
    <row r="58" spans="1:1">
      <c r="A58" s="28"/>
    </row>
    <row r="59" spans="1:1">
      <c r="A59" s="28" t="s">
        <v>197</v>
      </c>
    </row>
  </sheetData>
  <hyperlinks>
    <hyperlink ref="A5" r:id="rId1" tooltip="Envoyer par courriel" display="https://www.service-public.fr/professionnels-entreprises/vosdroits/F32039/partager-par-courriel"/>
    <hyperlink ref="A6" r:id="rId2" tooltip="Partager sur Facebook - Nouvelle fenêtre" display="https://www.facebook.com/sharer/sharer.php?u=https://www.service-public.fr/professionnels-entreprises/vosdroits/F32039"/>
    <hyperlink ref="A7" r:id="rId3" tooltip="Partager sur Twitter - Nouvelle fenêtre" display="https://twitter.com/intent/tweet?text=Quelles%20sont%20les%20cotisations%20sociales%20per%C3%A7ues%20sur%20le%20salaire%20d'un%20apprenti%C2%A0?&amp;url=https://www.service-public.fr/professionnels-entreprises/vosdroits/F32039"/>
    <hyperlink ref="A8" r:id="rId4" tooltip="Partager sur LinkedIn - Nouvelle fenêtre" display="https://www.linkedin.com/shareArticle?mini=true&amp;url=https://www.service-public.fr/professionnels-entreprises/vosdroits/F32039&amp;title=Quelles%20sont%20les%20cotisations%20sociales%20per%C3%A7ues%20sur%20le%20salaire%20d'un%20apprenti%C2%A0?"/>
    <hyperlink ref="A32" r:id="rId5" display="https://www.service-public.fr/professionnels-entreprises/vosdroits/F31532"/>
    <hyperlink ref="A38" r:id="rId6" display="https://www.service-public.fr/professionnels-entreprises/vosdroits/F32038"/>
    <hyperlink ref="A57" r:id="rId7" tooltip="Exonérations pour les contrats d'apprentissage - Nouvelle fenêtre" display="https://www.urssaf.fr/portail/home/employeur/beneficier-dune-exoneration/exonerations-ou-aides-liees-a-la/le-contrat-dapprentissage.html"/>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I20" sqref="I20"/>
    </sheetView>
  </sheetViews>
  <sheetFormatPr baseColWidth="10" defaultRowHeight="12.75"/>
  <sheetData>
    <row r="1" spans="1:1">
      <c r="A1" s="8" t="s">
        <v>100</v>
      </c>
    </row>
    <row r="3" spans="1:1">
      <c r="A3" s="8" t="s">
        <v>101</v>
      </c>
    </row>
    <row r="5" spans="1:1" ht="15">
      <c r="A5" s="18" t="s">
        <v>102</v>
      </c>
    </row>
    <row r="7" spans="1:1">
      <c r="A7" s="8" t="s">
        <v>103</v>
      </c>
    </row>
    <row r="9" spans="1:1">
      <c r="A9" s="8" t="s">
        <v>104</v>
      </c>
    </row>
    <row r="11" spans="1:1">
      <c r="A11" t="s">
        <v>105</v>
      </c>
    </row>
    <row r="13" spans="1:1">
      <c r="A13" s="8" t="s">
        <v>106</v>
      </c>
    </row>
    <row r="15" spans="1:1">
      <c r="A15" s="8" t="s">
        <v>107</v>
      </c>
    </row>
    <row r="17" spans="1:1">
      <c r="A17" s="8" t="s">
        <v>108</v>
      </c>
    </row>
    <row r="19" spans="1:1">
      <c r="A19" s="19" t="s">
        <v>109</v>
      </c>
    </row>
  </sheetData>
  <hyperlinks>
    <hyperlink ref="A5" r:id="rId1" tooltip="SMIC  novembre 2011" display="http://www.gestionnaire-paie.com/smic-novembre-201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bulletin</vt:lpstr>
      <vt:lpstr>taux csg etc </vt:lpstr>
      <vt:lpstr>divers</vt:lpstr>
      <vt:lpstr>IMP</vt:lpstr>
      <vt:lpstr>Feuil2</vt:lpstr>
    </vt:vector>
  </TitlesOfParts>
  <Company>Investintech.com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A2E_Engine</dc:creator>
  <cp:lastModifiedBy>adminexa</cp:lastModifiedBy>
  <dcterms:created xsi:type="dcterms:W3CDTF">2018-01-16T04:13:28Z</dcterms:created>
  <dcterms:modified xsi:type="dcterms:W3CDTF">2018-01-19T09:29:02Z</dcterms:modified>
</cp:coreProperties>
</file>