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zarragane\Documents\"/>
    </mc:Choice>
  </mc:AlternateContent>
  <bookViews>
    <workbookView xWindow="0" yWindow="0" windowWidth="24000" windowHeight="10575" activeTab="1"/>
  </bookViews>
  <sheets>
    <sheet name="GMP 2017 " sheetId="2" r:id="rId1"/>
    <sheet name="TA TB TC " sheetId="1" r:id="rId2"/>
  </sheets>
  <definedNames>
    <definedName name="LIMITETB">'TA TB TC '!$E$12</definedName>
    <definedName name="LIMITETC">'TA TB TC '!$I$12</definedName>
    <definedName name="plafond">'TA TB TC 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6" i="1" l="1"/>
  <c r="D17" i="1"/>
  <c r="D18" i="1"/>
  <c r="D19" i="1"/>
  <c r="D20" i="1"/>
  <c r="D21" i="1"/>
  <c r="D22" i="1"/>
  <c r="D23" i="1"/>
  <c r="D24" i="1"/>
  <c r="D25" i="1"/>
  <c r="D26" i="1"/>
  <c r="D15" i="1"/>
  <c r="E15" i="1" s="1"/>
  <c r="E16" i="1" s="1"/>
  <c r="E17" i="1" s="1"/>
  <c r="D12" i="1"/>
  <c r="E18" i="1" l="1"/>
  <c r="E19" i="1" s="1"/>
  <c r="E20" i="1" s="1"/>
  <c r="E21" i="1" s="1"/>
  <c r="E22" i="1" s="1"/>
  <c r="E23" i="1" s="1"/>
  <c r="E24" i="1" s="1"/>
  <c r="E25" i="1" s="1"/>
  <c r="E26" i="1" s="1"/>
  <c r="C15" i="1"/>
  <c r="F15" i="1" l="1"/>
  <c r="C16" i="1"/>
  <c r="G15" i="1"/>
  <c r="H15" i="1" l="1"/>
  <c r="I15" i="1" s="1"/>
  <c r="F16" i="1"/>
  <c r="G16" i="1" s="1"/>
  <c r="H16" i="1" s="1"/>
  <c r="C17" i="1"/>
  <c r="L25" i="1"/>
  <c r="C18" i="1" l="1"/>
  <c r="C19" i="1" s="1"/>
  <c r="C20" i="1" s="1"/>
  <c r="C21" i="1" s="1"/>
  <c r="C22" i="1" s="1"/>
  <c r="C23" i="1" s="1"/>
  <c r="C24" i="1" s="1"/>
  <c r="C25" i="1" s="1"/>
  <c r="C26" i="1" s="1"/>
  <c r="F17" i="1"/>
  <c r="I16" i="1"/>
  <c r="I12" i="1" l="1"/>
  <c r="H12" i="1"/>
  <c r="G12" i="1"/>
  <c r="F12" i="1"/>
  <c r="E12" i="1"/>
  <c r="G17" i="1" l="1"/>
  <c r="H17" i="1" l="1"/>
  <c r="I17" i="1" s="1"/>
  <c r="F18" i="1"/>
  <c r="G18" i="1" s="1"/>
  <c r="H18" i="1" s="1"/>
  <c r="I18" i="1" l="1"/>
  <c r="F19" i="1"/>
  <c r="G19" i="1" s="1"/>
  <c r="F20" i="1" s="1"/>
  <c r="H19" i="1" l="1"/>
  <c r="I19" i="1" s="1"/>
  <c r="G20" i="1"/>
  <c r="F21" i="1" s="1"/>
  <c r="H20" i="1" l="1"/>
  <c r="I20" i="1" s="1"/>
  <c r="G21" i="1"/>
  <c r="F22" i="1" s="1"/>
  <c r="H21" i="1" l="1"/>
  <c r="I21" i="1" s="1"/>
  <c r="G22" i="1"/>
  <c r="F23" i="1" s="1"/>
  <c r="H22" i="1" l="1"/>
  <c r="I22" i="1" s="1"/>
  <c r="G23" i="1"/>
  <c r="F24" i="1" l="1"/>
  <c r="G24" i="1" s="1"/>
  <c r="F25" i="1" s="1"/>
  <c r="H23" i="1"/>
  <c r="I23" i="1" s="1"/>
  <c r="H24" i="1" l="1"/>
  <c r="I24" i="1" s="1"/>
  <c r="G25" i="1"/>
  <c r="F26" i="1" s="1"/>
  <c r="H25" i="1" l="1"/>
  <c r="I25" i="1" s="1"/>
  <c r="G26" i="1"/>
  <c r="H26" i="1" s="1"/>
  <c r="I26" i="1" l="1"/>
</calcChain>
</file>

<file path=xl/sharedStrings.xml><?xml version="1.0" encoding="utf-8"?>
<sst xmlns="http://schemas.openxmlformats.org/spreadsheetml/2006/main" count="41" uniqueCount="41">
  <si>
    <t>TRANCHES DE REMUNERATION</t>
  </si>
  <si>
    <t>PLSS</t>
  </si>
  <si>
    <t>Tranche A</t>
  </si>
  <si>
    <t>Tranche B</t>
  </si>
  <si>
    <t>Tranche C</t>
  </si>
  <si>
    <t>Limite Trance A</t>
  </si>
  <si>
    <t>Limite Tranche B</t>
  </si>
  <si>
    <t>Limite Tranche C</t>
  </si>
  <si>
    <t>Salaire Brut</t>
  </si>
  <si>
    <t>TA</t>
  </si>
  <si>
    <t>TB</t>
  </si>
  <si>
    <t>TC</t>
  </si>
  <si>
    <t>Mars</t>
  </si>
  <si>
    <t>Janvier</t>
  </si>
  <si>
    <t>Février</t>
  </si>
  <si>
    <t>Cumul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</si>
  <si>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</si>
  <si>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</si>
  <si>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</si>
  <si>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</si>
  <si>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</si>
  <si>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</si>
  <si>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</si>
  <si>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</si>
  <si>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</si>
  <si>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</si>
  <si>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SALAIRE</t>
  </si>
  <si>
    <t>CUMUL SALAIRE</t>
  </si>
  <si>
    <t>PLAFOND SS</t>
  </si>
  <si>
    <t>CUMUL PLAFOND SS</t>
  </si>
  <si>
    <t>TA        CUMUL</t>
  </si>
  <si>
    <t>TB CUMUL</t>
  </si>
  <si>
    <t>TC CUMULE</t>
  </si>
  <si>
    <t>PLAFOND GMP</t>
  </si>
  <si>
    <t>PLAFOND GMP CUM</t>
  </si>
  <si>
    <t>BASE GMP</t>
  </si>
  <si>
    <t>BASE GMP CUMULE</t>
  </si>
  <si>
    <t>Montant de la GMP 2017 : quels sont les chiffres à retenir ?</t>
  </si>
  <si>
    <t>La cotisation GMP est fixée pour 2017 à 70,38 euros par mois (contre 68,07 euros en 2016) réparti de la façon suivante : 43,67 euros à la charge de l’employeur et 26,71 euros à la charge du salarié cadre et assimilé.</t>
  </si>
  <si>
    <t>Quant au salaire charnière annuel 2017, au-dessous duquel la cotisation GMP 2017 est susceptible d’être appelée, il est fixé à 43 337,76 euros par an soit 3611,48 euros par mois.</t>
  </si>
  <si>
    <t>Vous pouvez télécharger la circulaire fixant les montants de la cotisation GMP ainsi que les autres paramètres de calcul des cotisations AGIRC et ARRCO (CET, APEC, tranches de salaires, etc.)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</si>
</sst>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FFFF00"/>
      </left>
      <right style="thin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rgb="FFFFFF00"/>
      </left>
      <right style="thin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theme="4" tint="-0.499984740745262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4" tint="-0.499984740745262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n">
        <color rgb="FFFFFF00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2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2" borderId="1" xfId="0" applyFill="1" applyBorder="1"/>
    <xf numFmtId="0" fontId="0" fillId="0" borderId="4" xfId="0" applyBorder="1"/>
    <xf numFmtId="0" fontId="1" fillId="0" borderId="0" xfId="0" applyFont="1" applyAlignment="1">
      <alignment horizontal="left" vertical="top"/>
    </xf>
    <xf numFmtId="0" fontId="1" fillId="0" borderId="0" xfId="0" applyFont="1"/>
    <xf numFmtId="0" fontId="0" fillId="0" borderId="5" xfId="0" applyBorder="1"/>
    <xf numFmtId="17" fontId="4" fillId="0" borderId="0" xfId="0" applyNumberFormat="1" applyFont="1"/>
    <xf numFmtId="4" fontId="0" fillId="0" borderId="0" xfId="0" applyNumberFormat="1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" fontId="0" fillId="6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right" textRotation="67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67"/>
    </xf>
    <xf numFmtId="0" fontId="3" fillId="0" borderId="13" xfId="0" applyFont="1" applyBorder="1" applyAlignment="1">
      <alignment horizontal="center" vertical="center" textRotation="67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4" borderId="16" xfId="0" applyFill="1" applyBorder="1"/>
    <xf numFmtId="0" fontId="0" fillId="2" borderId="17" xfId="0" applyFill="1" applyBorder="1"/>
    <xf numFmtId="0" fontId="0" fillId="0" borderId="12" xfId="0" applyBorder="1"/>
    <xf numFmtId="0" fontId="0" fillId="0" borderId="13" xfId="0" applyBorder="1"/>
    <xf numFmtId="0" fontId="4" fillId="0" borderId="18" xfId="0" applyFont="1" applyBorder="1"/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13" sqref="A13"/>
    </sheetView>
  </sheetViews>
  <sheetFormatPr baseColWidth="10" defaultRowHeight="15" x14ac:dyDescent="0.25"/>
  <cols>
    <col min="1" max="1" width="45.7109375" bestFit="1" customWidth="1"/>
  </cols>
  <sheetData>
    <row r="3" spans="1:1" ht="69.75" x14ac:dyDescent="0.35">
      <c r="A3" s="17" t="s">
        <v>37</v>
      </c>
    </row>
    <row r="4" spans="1:1" ht="75" x14ac:dyDescent="0.25">
      <c r="A4" s="18" t="s">
        <v>38</v>
      </c>
    </row>
    <row r="5" spans="1:1" ht="60" x14ac:dyDescent="0.25">
      <c r="A5" s="18" t="s">
        <v>39</v>
      </c>
    </row>
    <row r="6" spans="1:1" ht="60" x14ac:dyDescent="0.25">
      <c r="A6" s="18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K20" sqref="K20"/>
    </sheetView>
  </sheetViews>
  <sheetFormatPr baseColWidth="10" defaultRowHeight="15" x14ac:dyDescent="0.25"/>
  <cols>
    <col min="1" max="1" width="15.140625" customWidth="1"/>
    <col min="2" max="2" width="19" customWidth="1"/>
  </cols>
  <sheetData>
    <row r="1" spans="1:15" ht="23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5" x14ac:dyDescent="0.25">
      <c r="A2" s="7">
        <v>2017</v>
      </c>
    </row>
    <row r="3" spans="1:15" x14ac:dyDescent="0.25">
      <c r="A3" s="7" t="s">
        <v>1</v>
      </c>
      <c r="B3" s="8">
        <v>3269</v>
      </c>
    </row>
    <row r="4" spans="1:15" ht="15.75" thickBot="1" x14ac:dyDescent="0.3">
      <c r="A4" s="7"/>
      <c r="B4" s="8"/>
    </row>
    <row r="5" spans="1:15" ht="15.75" thickBot="1" x14ac:dyDescent="0.3">
      <c r="A5" s="7" t="s">
        <v>8</v>
      </c>
      <c r="B5" s="9"/>
      <c r="E5">
        <v>9000</v>
      </c>
    </row>
    <row r="6" spans="1:15" x14ac:dyDescent="0.25">
      <c r="A6" s="7"/>
    </row>
    <row r="7" spans="1:15" x14ac:dyDescent="0.25">
      <c r="A7" s="7"/>
      <c r="B7" s="19" t="s">
        <v>2</v>
      </c>
      <c r="C7" s="20" t="s">
        <v>3</v>
      </c>
      <c r="D7" s="20"/>
      <c r="E7" s="20"/>
      <c r="F7" s="20" t="s">
        <v>4</v>
      </c>
      <c r="G7" s="20"/>
      <c r="H7" s="20"/>
      <c r="I7" s="21"/>
    </row>
    <row r="8" spans="1:15" ht="80.25" x14ac:dyDescent="0.25">
      <c r="B8" s="22" t="s">
        <v>5</v>
      </c>
      <c r="C8" s="23"/>
      <c r="D8" s="23"/>
      <c r="E8" s="24" t="s">
        <v>6</v>
      </c>
      <c r="F8" s="23"/>
      <c r="G8" s="23"/>
      <c r="H8" s="23"/>
      <c r="I8" s="25" t="s">
        <v>7</v>
      </c>
    </row>
    <row r="9" spans="1:15" ht="15.75" thickBot="1" x14ac:dyDescent="0.3">
      <c r="B9" s="26"/>
      <c r="C9" s="27"/>
      <c r="D9" s="27"/>
      <c r="E9" s="6"/>
      <c r="F9" s="27"/>
      <c r="G9" s="27"/>
      <c r="H9" s="27"/>
      <c r="I9" s="28"/>
    </row>
    <row r="10" spans="1:15" ht="27" customHeight="1" thickTop="1" thickBot="1" x14ac:dyDescent="0.3">
      <c r="B10" s="29"/>
      <c r="C10" s="3"/>
      <c r="D10" s="1"/>
      <c r="E10" s="4"/>
      <c r="F10" s="5"/>
      <c r="G10" s="2"/>
      <c r="H10" s="2"/>
      <c r="I10" s="30"/>
    </row>
    <row r="11" spans="1:15" ht="15.75" thickTop="1" x14ac:dyDescent="0.25">
      <c r="B11" s="31"/>
      <c r="C11" s="27"/>
      <c r="D11" s="27"/>
      <c r="E11" s="27"/>
      <c r="F11" s="27"/>
      <c r="G11" s="27"/>
      <c r="H11" s="27"/>
      <c r="I11" s="32"/>
    </row>
    <row r="12" spans="1:15" x14ac:dyDescent="0.25">
      <c r="B12" s="33">
        <f>+plafond</f>
        <v>3269</v>
      </c>
      <c r="C12" s="34">
        <f>$B$3*2</f>
        <v>6538</v>
      </c>
      <c r="D12" s="34">
        <f>$B$3*3</f>
        <v>9807</v>
      </c>
      <c r="E12" s="35">
        <f>$B$3*4</f>
        <v>13076</v>
      </c>
      <c r="F12" s="34">
        <f>$B$3*5</f>
        <v>16345</v>
      </c>
      <c r="G12" s="34">
        <f>$B$3*6</f>
        <v>19614</v>
      </c>
      <c r="H12" s="34">
        <f>$B$3*7</f>
        <v>22883</v>
      </c>
      <c r="I12" s="36">
        <f>$B$3*8</f>
        <v>26152</v>
      </c>
      <c r="K12" t="s">
        <v>15</v>
      </c>
      <c r="L12">
        <v>1</v>
      </c>
      <c r="M12">
        <v>2</v>
      </c>
      <c r="N12">
        <v>3</v>
      </c>
    </row>
    <row r="13" spans="1:15" x14ac:dyDescent="0.25">
      <c r="K13">
        <v>1</v>
      </c>
      <c r="L13">
        <v>8012.31</v>
      </c>
    </row>
    <row r="14" spans="1:15" ht="39" thickBot="1" x14ac:dyDescent="0.3">
      <c r="A14" s="12" t="s">
        <v>25</v>
      </c>
      <c r="B14" s="13" t="s">
        <v>26</v>
      </c>
      <c r="C14" s="13" t="s">
        <v>27</v>
      </c>
      <c r="D14" s="13" t="s">
        <v>28</v>
      </c>
      <c r="E14" s="13" t="s">
        <v>29</v>
      </c>
      <c r="F14" s="13" t="s">
        <v>9</v>
      </c>
      <c r="G14" s="13" t="s">
        <v>30</v>
      </c>
      <c r="H14" s="13" t="s">
        <v>10</v>
      </c>
      <c r="I14" s="13" t="s">
        <v>31</v>
      </c>
      <c r="J14" s="13" t="s">
        <v>11</v>
      </c>
      <c r="K14" s="13" t="s">
        <v>32</v>
      </c>
      <c r="L14" s="13" t="s">
        <v>33</v>
      </c>
      <c r="M14" s="13" t="s">
        <v>34</v>
      </c>
      <c r="N14" s="13" t="s">
        <v>35</v>
      </c>
      <c r="O14" s="14" t="s">
        <v>36</v>
      </c>
    </row>
    <row r="15" spans="1:15" ht="15.75" thickTop="1" x14ac:dyDescent="0.25">
      <c r="A15" s="10" t="s">
        <v>13</v>
      </c>
      <c r="B15" s="11">
        <v>8012.31</v>
      </c>
      <c r="C15" s="11">
        <f>B15</f>
        <v>8012.31</v>
      </c>
      <c r="D15">
        <f t="shared" ref="D15:D26" si="0">plafond</f>
        <v>3269</v>
      </c>
      <c r="E15">
        <f>D15</f>
        <v>3269</v>
      </c>
      <c r="F15">
        <f>IF(C15&lt;E15,C15,E15)</f>
        <v>3269</v>
      </c>
      <c r="G15">
        <f>IF(C15&gt;D15, D15,B15)</f>
        <v>3269</v>
      </c>
      <c r="H15" s="11">
        <f>IF(G15=E15,C15-F15,0)</f>
        <v>4743.3100000000004</v>
      </c>
      <c r="I15" s="11">
        <f>H15</f>
        <v>4743.3100000000004</v>
      </c>
      <c r="L15">
        <v>23813.07</v>
      </c>
    </row>
    <row r="16" spans="1:15" x14ac:dyDescent="0.25">
      <c r="A16" s="10" t="s">
        <v>14</v>
      </c>
      <c r="B16" s="11">
        <v>8000</v>
      </c>
      <c r="C16" s="11">
        <f>C15+B16</f>
        <v>16012.310000000001</v>
      </c>
      <c r="D16">
        <f t="shared" si="0"/>
        <v>3269</v>
      </c>
      <c r="E16">
        <f t="shared" ref="E16:E26" si="1">E15+D16</f>
        <v>6538</v>
      </c>
      <c r="F16">
        <f t="shared" ref="F16:F26" si="2">IF(C16&lt;E16,C16-G15,IF(C16&gt;E16,E16-G15,B16))</f>
        <v>3269</v>
      </c>
      <c r="G16">
        <f>G15+F16</f>
        <v>6538</v>
      </c>
      <c r="H16" s="11">
        <f>IF(G16=E16,(B16-F16),IF(G16&lt;E16,-I15,MAX(plafond*8)))</f>
        <v>4731</v>
      </c>
      <c r="I16" s="11">
        <f>I15+H16</f>
        <v>9474.3100000000013</v>
      </c>
    </row>
    <row r="17" spans="1:12" x14ac:dyDescent="0.25">
      <c r="A17" s="10" t="s">
        <v>12</v>
      </c>
      <c r="B17" s="11">
        <v>23813.07</v>
      </c>
      <c r="C17" s="11">
        <f t="shared" ref="C17:C26" si="3">C16+B17</f>
        <v>39825.380000000005</v>
      </c>
      <c r="D17">
        <f t="shared" si="0"/>
        <v>3269</v>
      </c>
      <c r="E17">
        <f t="shared" si="1"/>
        <v>9807</v>
      </c>
      <c r="F17">
        <f t="shared" si="2"/>
        <v>3269</v>
      </c>
      <c r="G17">
        <f t="shared" ref="G17:G26" si="4">G16+F17</f>
        <v>9807</v>
      </c>
      <c r="H17" s="15">
        <f>IF(G17=E17,(B17-F17),IF(G17&lt;E17,-I16,MAX(plafond*8)))</f>
        <v>20544.07</v>
      </c>
      <c r="I17" s="11">
        <f>I16+H17</f>
        <v>30018.38</v>
      </c>
    </row>
    <row r="18" spans="1:12" x14ac:dyDescent="0.25">
      <c r="A18" s="10" t="s">
        <v>16</v>
      </c>
      <c r="B18" s="11"/>
      <c r="C18" s="11">
        <f t="shared" si="3"/>
        <v>39825.380000000005</v>
      </c>
      <c r="D18">
        <f t="shared" si="0"/>
        <v>3269</v>
      </c>
      <c r="E18">
        <f t="shared" si="1"/>
        <v>13076</v>
      </c>
      <c r="F18">
        <f t="shared" si="2"/>
        <v>3269</v>
      </c>
      <c r="G18">
        <f t="shared" si="4"/>
        <v>13076</v>
      </c>
      <c r="H18" s="11">
        <f>IF(G18=E18,(B18-F18),IF(G18&lt;E18,-I17,MAX(plafond*8)))</f>
        <v>-3269</v>
      </c>
      <c r="I18" s="11">
        <f t="shared" ref="I18:I26" si="5">I17+H18</f>
        <v>26749.38</v>
      </c>
    </row>
    <row r="19" spans="1:12" x14ac:dyDescent="0.25">
      <c r="A19" s="10" t="s">
        <v>17</v>
      </c>
      <c r="B19" s="11"/>
      <c r="C19" s="11">
        <f t="shared" si="3"/>
        <v>39825.380000000005</v>
      </c>
      <c r="D19">
        <f t="shared" si="0"/>
        <v>3269</v>
      </c>
      <c r="E19">
        <f t="shared" si="1"/>
        <v>16345</v>
      </c>
      <c r="F19">
        <f t="shared" si="2"/>
        <v>3269</v>
      </c>
      <c r="G19">
        <f t="shared" si="4"/>
        <v>16345</v>
      </c>
      <c r="H19" s="11">
        <f t="shared" ref="H19:H26" si="6">IF(G19=E19,B19-F19,IF(G19&lt;E19,-I18,0))</f>
        <v>-3269</v>
      </c>
      <c r="I19" s="11">
        <f t="shared" si="5"/>
        <v>23480.38</v>
      </c>
    </row>
    <row r="20" spans="1:12" x14ac:dyDescent="0.25">
      <c r="A20" s="10" t="s">
        <v>18</v>
      </c>
      <c r="B20" s="11"/>
      <c r="C20" s="11">
        <f t="shared" si="3"/>
        <v>39825.380000000005</v>
      </c>
      <c r="D20">
        <f t="shared" si="0"/>
        <v>3269</v>
      </c>
      <c r="E20">
        <f t="shared" si="1"/>
        <v>19614</v>
      </c>
      <c r="F20">
        <f t="shared" si="2"/>
        <v>3269</v>
      </c>
      <c r="G20">
        <f t="shared" si="4"/>
        <v>19614</v>
      </c>
      <c r="H20" s="11">
        <f t="shared" si="6"/>
        <v>-3269</v>
      </c>
      <c r="I20" s="11">
        <f t="shared" si="5"/>
        <v>20211.38</v>
      </c>
    </row>
    <row r="21" spans="1:12" x14ac:dyDescent="0.25">
      <c r="A21" s="10" t="s">
        <v>19</v>
      </c>
      <c r="B21" s="11"/>
      <c r="C21" s="11">
        <f t="shared" si="3"/>
        <v>39825.380000000005</v>
      </c>
      <c r="D21">
        <f t="shared" si="0"/>
        <v>3269</v>
      </c>
      <c r="E21">
        <f t="shared" si="1"/>
        <v>22883</v>
      </c>
      <c r="F21">
        <f t="shared" si="2"/>
        <v>3269</v>
      </c>
      <c r="G21">
        <f t="shared" si="4"/>
        <v>22883</v>
      </c>
      <c r="H21" s="11">
        <f t="shared" si="6"/>
        <v>-3269</v>
      </c>
      <c r="I21" s="11">
        <f t="shared" si="5"/>
        <v>16942.38</v>
      </c>
    </row>
    <row r="22" spans="1:12" x14ac:dyDescent="0.25">
      <c r="A22" s="10" t="s">
        <v>20</v>
      </c>
      <c r="B22" s="11"/>
      <c r="C22" s="11">
        <f t="shared" si="3"/>
        <v>39825.380000000005</v>
      </c>
      <c r="D22">
        <f t="shared" si="0"/>
        <v>3269</v>
      </c>
      <c r="E22">
        <f t="shared" si="1"/>
        <v>26152</v>
      </c>
      <c r="F22">
        <f t="shared" si="2"/>
        <v>3269</v>
      </c>
      <c r="G22">
        <f t="shared" si="4"/>
        <v>26152</v>
      </c>
      <c r="H22" s="11">
        <f t="shared" si="6"/>
        <v>-3269</v>
      </c>
      <c r="I22" s="11">
        <f t="shared" si="5"/>
        <v>13673.380000000001</v>
      </c>
    </row>
    <row r="23" spans="1:12" x14ac:dyDescent="0.25">
      <c r="A23" s="10" t="s">
        <v>21</v>
      </c>
      <c r="B23" s="11"/>
      <c r="C23" s="11">
        <f t="shared" si="3"/>
        <v>39825.380000000005</v>
      </c>
      <c r="D23">
        <f t="shared" si="0"/>
        <v>3269</v>
      </c>
      <c r="E23">
        <f t="shared" si="1"/>
        <v>29421</v>
      </c>
      <c r="F23">
        <f t="shared" si="2"/>
        <v>3269</v>
      </c>
      <c r="G23">
        <f t="shared" si="4"/>
        <v>29421</v>
      </c>
      <c r="H23" s="11">
        <f t="shared" si="6"/>
        <v>-3269</v>
      </c>
      <c r="I23" s="11">
        <f t="shared" si="5"/>
        <v>10404.380000000001</v>
      </c>
    </row>
    <row r="24" spans="1:12" x14ac:dyDescent="0.25">
      <c r="A24" s="10" t="s">
        <v>22</v>
      </c>
      <c r="B24" s="11"/>
      <c r="C24" s="11">
        <f t="shared" si="3"/>
        <v>39825.380000000005</v>
      </c>
      <c r="D24">
        <f t="shared" si="0"/>
        <v>3269</v>
      </c>
      <c r="E24">
        <f t="shared" si="1"/>
        <v>32690</v>
      </c>
      <c r="F24">
        <f t="shared" si="2"/>
        <v>3269</v>
      </c>
      <c r="G24">
        <f t="shared" si="4"/>
        <v>32690</v>
      </c>
      <c r="H24" s="11">
        <f t="shared" si="6"/>
        <v>-3269</v>
      </c>
      <c r="I24" s="11">
        <f t="shared" si="5"/>
        <v>7135.380000000001</v>
      </c>
    </row>
    <row r="25" spans="1:12" x14ac:dyDescent="0.25">
      <c r="A25" s="10" t="s">
        <v>23</v>
      </c>
      <c r="B25" s="11"/>
      <c r="C25" s="11">
        <f t="shared" si="3"/>
        <v>39825.380000000005</v>
      </c>
      <c r="D25">
        <f t="shared" si="0"/>
        <v>3269</v>
      </c>
      <c r="E25">
        <f t="shared" si="1"/>
        <v>35959</v>
      </c>
      <c r="F25">
        <f t="shared" si="2"/>
        <v>3269</v>
      </c>
      <c r="G25">
        <f t="shared" si="4"/>
        <v>35959</v>
      </c>
      <c r="H25" s="11">
        <f t="shared" si="6"/>
        <v>-3269</v>
      </c>
      <c r="I25" s="11">
        <f t="shared" si="5"/>
        <v>3866.380000000001</v>
      </c>
      <c r="L25">
        <f>SUM(L13:L15)</f>
        <v>31825.38</v>
      </c>
    </row>
    <row r="26" spans="1:12" x14ac:dyDescent="0.25">
      <c r="A26" s="10" t="s">
        <v>24</v>
      </c>
      <c r="B26" s="11"/>
      <c r="C26" s="11">
        <f t="shared" si="3"/>
        <v>39825.380000000005</v>
      </c>
      <c r="D26">
        <f t="shared" si="0"/>
        <v>3269</v>
      </c>
      <c r="E26">
        <f t="shared" si="1"/>
        <v>39228</v>
      </c>
      <c r="F26">
        <f t="shared" si="2"/>
        <v>3269</v>
      </c>
      <c r="G26">
        <f t="shared" si="4"/>
        <v>39228</v>
      </c>
      <c r="H26" s="11">
        <f t="shared" si="6"/>
        <v>-3269</v>
      </c>
      <c r="I26" s="11">
        <f t="shared" si="5"/>
        <v>597.38000000000102</v>
      </c>
    </row>
  </sheetData>
  <mergeCells count="3">
    <mergeCell ref="C7:E7"/>
    <mergeCell ref="F7:I7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GMP 2017 </vt:lpstr>
      <vt:lpstr>TA TB TC </vt:lpstr>
      <vt:lpstr>LIMITETB</vt:lpstr>
      <vt:lpstr>LIMITETC</vt:lpstr>
      <vt:lpstr>plafond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</dc:creator>
  <cp:lastModifiedBy>adminexa</cp:lastModifiedBy>
  <dcterms:created xsi:type="dcterms:W3CDTF">2016-04-07T08:44:57Z</dcterms:created>
  <dcterms:modified xsi:type="dcterms:W3CDTF">2017-12-01T15:46:42Z</dcterms:modified>
</cp:coreProperties>
</file>