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ICHE PAIE EXCEL " sheetId="1" r:id="rId1"/>
    <sheet name="TAUX 2013" sheetId="2" r:id="rId2"/>
    <sheet name="TAUX 2014" sheetId="3" r:id="rId3"/>
    <sheet name="Taux 2015" sheetId="4" r:id="rId4"/>
  </sheets>
  <definedNames>
    <definedName name="_xlnm.Print_Area" localSheetId="0">'FICHE PAIE EXCEL '!$A$1:$O$71</definedName>
  </definedNames>
  <calcPr fullCalcOnLoad="1"/>
</workbook>
</file>

<file path=xl/sharedStrings.xml><?xml version="1.0" encoding="utf-8"?>
<sst xmlns="http://schemas.openxmlformats.org/spreadsheetml/2006/main" count="293" uniqueCount="181">
  <si>
    <t>SALARIE:</t>
  </si>
  <si>
    <t>EMPLOYEUR:</t>
  </si>
  <si>
    <t>Nom:</t>
  </si>
  <si>
    <t>Adresse:</t>
  </si>
  <si>
    <t>Numéro APE:</t>
  </si>
  <si>
    <t>Numéro SIRET:</t>
  </si>
  <si>
    <t>Nom et Prénom:</t>
  </si>
  <si>
    <t>Numéro SS:</t>
  </si>
  <si>
    <t>Convention collective:</t>
  </si>
  <si>
    <t>Emploi:</t>
  </si>
  <si>
    <t>Coefficient:</t>
  </si>
  <si>
    <t>Salaire de base</t>
  </si>
  <si>
    <t>SALAIRE BRUT</t>
  </si>
  <si>
    <t>PART SALARIALE</t>
  </si>
  <si>
    <t>COTISATIONS</t>
  </si>
  <si>
    <t>PART PATRONALE</t>
  </si>
  <si>
    <t>Assurance maladie</t>
  </si>
  <si>
    <t>ASSEDIC</t>
  </si>
  <si>
    <t>CET</t>
  </si>
  <si>
    <t>Net à payer</t>
  </si>
  <si>
    <t>Sécurité sociale</t>
  </si>
  <si>
    <t>TOTAL des cotisations</t>
  </si>
  <si>
    <t>HS à 25%</t>
  </si>
  <si>
    <t>HS à 50%</t>
  </si>
  <si>
    <t>Plafond SS :</t>
  </si>
  <si>
    <t>Base</t>
  </si>
  <si>
    <t>Taux</t>
  </si>
  <si>
    <t>Montant</t>
  </si>
  <si>
    <t>CP et Ville :</t>
  </si>
  <si>
    <t>Csg déductible</t>
  </si>
  <si>
    <t>Assurance veuvage</t>
  </si>
  <si>
    <t>Assurance vieillesse</t>
  </si>
  <si>
    <t>Accidents du travail</t>
  </si>
  <si>
    <t>Allocation familiales</t>
  </si>
  <si>
    <t>Aide au logement</t>
  </si>
  <si>
    <t>Assurance chômage tranche A</t>
  </si>
  <si>
    <t>Assurance chômage tranche AGS (FNGS)</t>
  </si>
  <si>
    <t>Retraite complémentaire et AGFF tranche A</t>
  </si>
  <si>
    <t>Retraite complémentaire et AGFF tranche B</t>
  </si>
  <si>
    <t>A CONSERVER SANS LIMITATION DE DUREE</t>
  </si>
  <si>
    <t>AL déplafonée</t>
  </si>
  <si>
    <t>AL plafonnée</t>
  </si>
  <si>
    <t>Salaire net imposable</t>
  </si>
  <si>
    <t>AV déplafonée</t>
  </si>
  <si>
    <t>AV plafonnée</t>
  </si>
  <si>
    <t>CSG non déductible</t>
  </si>
  <si>
    <t>CRDS non déductible</t>
  </si>
  <si>
    <t>Assurance chômage tranche B</t>
  </si>
  <si>
    <t>v</t>
  </si>
  <si>
    <t xml:space="preserve">variable </t>
  </si>
  <si>
    <t xml:space="preserve">Pour un cadre </t>
  </si>
  <si>
    <t xml:space="preserve">VEUILLEZ VERIFIER AVEC LE TABLEAU SUIVANT </t>
  </si>
  <si>
    <t>La lettre P désigne le plafond de sécurité sociale.</t>
  </si>
  <si>
    <t>Régimes</t>
  </si>
  <si>
    <t>Taux global</t>
  </si>
  <si>
    <t>%</t>
  </si>
  <si>
    <t>Répartition</t>
  </si>
  <si>
    <t>Assiette</t>
  </si>
  <si>
    <t>Employeur</t>
  </si>
  <si>
    <t>Salarié</t>
  </si>
  <si>
    <t>I. URSSAF</t>
  </si>
  <si>
    <r>
      <t xml:space="preserve">Assurance maladie (maladie, maternité, invalidité, décès) </t>
    </r>
    <r>
      <rPr>
        <vertAlign val="superscript"/>
        <sz val="10"/>
        <rFont val="Arial"/>
        <family val="2"/>
      </rPr>
      <t>(1)</t>
    </r>
  </si>
  <si>
    <t>Totalité du salaire</t>
  </si>
  <si>
    <t>Solidarité autonomie</t>
  </si>
  <si>
    <t>Allocations familiales</t>
  </si>
  <si>
    <t>Assurance vieillesse déplafonnée</t>
  </si>
  <si>
    <t>Taux variable selon l'entreprise</t>
  </si>
  <si>
    <t>Contribution sociale généralisée</t>
  </si>
  <si>
    <r>
      <t xml:space="preserve">Salaire total après déduction de 1.75 % pour frais professionnels </t>
    </r>
    <r>
      <rPr>
        <vertAlign val="superscript"/>
        <sz val="10"/>
        <rFont val="Arial"/>
        <family val="2"/>
      </rPr>
      <t>(2)</t>
    </r>
  </si>
  <si>
    <t>CRDS</t>
  </si>
  <si>
    <r>
      <t xml:space="preserve">Assurance vieillesse plafonnée </t>
    </r>
    <r>
      <rPr>
        <vertAlign val="superscript"/>
        <sz val="10"/>
        <rFont val="Arial"/>
        <family val="2"/>
      </rPr>
      <t>(3)</t>
    </r>
  </si>
  <si>
    <t>Salaire limité à 1 P</t>
  </si>
  <si>
    <t>Aide au logement (Cotisation de base tous employeurs)</t>
  </si>
  <si>
    <t>Aide au logement (Cotisation supplémentaire au moins 20 salariés)</t>
  </si>
  <si>
    <t> 0,4</t>
  </si>
  <si>
    <t> Aide au logement (Cotisation supplémentaire au moins 20 salariés)</t>
  </si>
  <si>
    <t>Part du salaire dépassant 1 P</t>
  </si>
  <si>
    <t>Chômage</t>
  </si>
  <si>
    <t>Salaire limité à 4 P</t>
  </si>
  <si>
    <t>AGS</t>
  </si>
  <si>
    <t>II. Retraites complémentaires</t>
  </si>
  <si>
    <t>Cadres</t>
  </si>
  <si>
    <r>
      <t xml:space="preserve">Arrco TA </t>
    </r>
    <r>
      <rPr>
        <vertAlign val="superscript"/>
        <sz val="10"/>
        <rFont val="Arial"/>
        <family val="2"/>
      </rPr>
      <t>(2)</t>
    </r>
  </si>
  <si>
    <t>Assurance décès obligatoire</t>
  </si>
  <si>
    <t>AGFF TA</t>
  </si>
  <si>
    <r>
      <t xml:space="preserve">Agirc TB </t>
    </r>
    <r>
      <rPr>
        <vertAlign val="superscript"/>
        <sz val="10"/>
        <rFont val="Arial"/>
        <family val="2"/>
      </rPr>
      <t>(5)</t>
    </r>
  </si>
  <si>
    <t>Salaire entre 1 P et 4 P</t>
  </si>
  <si>
    <t>AGFF TB</t>
  </si>
  <si>
    <t>Apec</t>
  </si>
  <si>
    <r>
      <t xml:space="preserve">Agirc TC </t>
    </r>
    <r>
      <rPr>
        <vertAlign val="superscript"/>
        <sz val="10"/>
        <rFont val="Arial"/>
        <family val="2"/>
      </rPr>
      <t>(6)</t>
    </r>
  </si>
  <si>
    <t>Répartion libre</t>
  </si>
  <si>
    <t>Salaire entre 4 P et 8 P</t>
  </si>
  <si>
    <t>Jusqu'à 8 P</t>
  </si>
  <si>
    <t>Non-cadres</t>
  </si>
  <si>
    <r>
      <t xml:space="preserve">Arrco T1 </t>
    </r>
    <r>
      <rPr>
        <vertAlign val="superscript"/>
        <sz val="10"/>
        <rFont val="Arial"/>
        <family val="2"/>
      </rPr>
      <t>(7)</t>
    </r>
  </si>
  <si>
    <t>Jusqu'à 1 P</t>
  </si>
  <si>
    <t>AGFF T1</t>
  </si>
  <si>
    <r>
      <t xml:space="preserve">Arrco T2 </t>
    </r>
    <r>
      <rPr>
        <vertAlign val="superscript"/>
        <sz val="10"/>
        <rFont val="Arial"/>
        <family val="2"/>
      </rPr>
      <t>(7)</t>
    </r>
  </si>
  <si>
    <t>Salaire entre 1 P et 3 P</t>
  </si>
  <si>
    <t>AGFF T2</t>
  </si>
  <si>
    <t>III. Taxes et participations</t>
  </si>
  <si>
    <r>
      <t xml:space="preserve">Taxe sur les salaires </t>
    </r>
    <r>
      <rPr>
        <vertAlign val="superscript"/>
        <sz val="10"/>
        <rFont val="Arial"/>
        <family val="2"/>
      </rPr>
      <t>(7)</t>
    </r>
  </si>
  <si>
    <r>
      <t xml:space="preserve">Construction </t>
    </r>
    <r>
      <rPr>
        <vertAlign val="superscript"/>
        <sz val="10"/>
        <rFont val="Arial"/>
        <family val="2"/>
      </rPr>
      <t>(9)</t>
    </r>
  </si>
  <si>
    <r>
      <t xml:space="preserve">Apprentissage </t>
    </r>
    <r>
      <rPr>
        <vertAlign val="superscript"/>
        <sz val="10"/>
        <rFont val="Arial"/>
        <family val="2"/>
      </rPr>
      <t>(10)</t>
    </r>
  </si>
  <si>
    <r>
      <t>Formation continue (au moins 20 salariés)</t>
    </r>
    <r>
      <rPr>
        <vertAlign val="superscript"/>
        <sz val="10"/>
        <rFont val="Arial"/>
        <family val="2"/>
      </rPr>
      <t>(11)</t>
    </r>
  </si>
  <si>
    <r>
      <t>Formation continue (au moins 10 et moins de 20 salariés)</t>
    </r>
    <r>
      <rPr>
        <vertAlign val="superscript"/>
        <sz val="10"/>
        <rFont val="Arial"/>
        <family val="2"/>
      </rPr>
      <t>(11)</t>
    </r>
  </si>
  <si>
    <r>
      <t>Formation continue (moins de 10 salariés)</t>
    </r>
    <r>
      <rPr>
        <vertAlign val="superscript"/>
        <sz val="10"/>
        <rFont val="Arial"/>
        <family val="2"/>
      </rPr>
      <t>(11)</t>
    </r>
  </si>
  <si>
    <r>
      <t>Assurance vieillesse plafonnée </t>
    </r>
    <r>
      <rPr>
        <vertAlign val="superscript"/>
        <sz val="10"/>
        <rFont val="Arial"/>
        <family val="2"/>
      </rPr>
      <t> </t>
    </r>
  </si>
  <si>
    <t> 0,40</t>
  </si>
  <si>
    <t>Chômage (3) (4)</t>
  </si>
  <si>
    <t>AGS (5)</t>
  </si>
  <si>
    <r>
      <t xml:space="preserve">Arrco TA </t>
    </r>
    <r>
      <rPr>
        <vertAlign val="superscript"/>
        <sz val="10"/>
        <rFont val="Arial"/>
        <family val="2"/>
      </rPr>
      <t>(6)</t>
    </r>
  </si>
  <si>
    <r>
      <t xml:space="preserve">Agirc TB </t>
    </r>
    <r>
      <rPr>
        <vertAlign val="superscript"/>
        <sz val="10"/>
        <rFont val="Arial"/>
        <family val="2"/>
      </rPr>
      <t>(6) (7)</t>
    </r>
  </si>
  <si>
    <r>
      <t xml:space="preserve">Agirc TC </t>
    </r>
    <r>
      <rPr>
        <vertAlign val="superscript"/>
        <sz val="10"/>
        <rFont val="Arial"/>
        <family val="2"/>
      </rPr>
      <t>(8)</t>
    </r>
  </si>
  <si>
    <r>
      <t xml:space="preserve">Arrco T1 </t>
    </r>
    <r>
      <rPr>
        <vertAlign val="superscript"/>
        <sz val="10"/>
        <rFont val="Arial"/>
        <family val="2"/>
      </rPr>
      <t>(6)</t>
    </r>
  </si>
  <si>
    <r>
      <t xml:space="preserve">Arrco T2 </t>
    </r>
    <r>
      <rPr>
        <vertAlign val="superscript"/>
        <sz val="10"/>
        <rFont val="Arial"/>
        <family val="2"/>
      </rPr>
      <t>(6)</t>
    </r>
  </si>
  <si>
    <r>
      <t xml:space="preserve">Taxe sur les salaires </t>
    </r>
    <r>
      <rPr>
        <vertAlign val="superscript"/>
        <sz val="10"/>
        <rFont val="Arial"/>
        <family val="2"/>
      </rPr>
      <t>(9)</t>
    </r>
  </si>
  <si>
    <t>Construction (au moins 20 salariés)</t>
  </si>
  <si>
    <t>(1) Pour les salariés non fiscalement domiciliés en France, le taux de la cotisation salariale est de 5,5 %. En Alsace-Moselle, s'ajoute à la charge du salarié une cotisation calculée sur la totalité du salairedont le taux est de 1,50% au 1-1-2014.</t>
  </si>
  <si>
    <r>
      <t>(2) L’assiette de la déduction forfaitaire pour frais professionnels est limitée à 4 plafonds annuels de sécurité sociale. Cette déduction ne s’applique pas à certaines sommes qui ne sont pas à proprement parler du salaire (voir Mémento social n°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21450 s.).</t>
    </r>
  </si>
  <si>
    <t>(3) Pour les CDD conclus pour accroissement temporaire d'activité et les CDD d'usage, la part patronale de la contribution chômage est majorée si le contrat a une durée inférieure ou égale à 3 mois. La part patronale est dans ce cas portée à : - CDD conclus pour accroissement temporaire d'activité : 5,5% (7% si le contrat a une durée inférieure ou égale à 1 mois ; - CDD d'usage : 4,5 % (voir FRS 12/13 inf. 3 p.6 ou FR 26/13 inf. 4 p. 7)</t>
  </si>
  <si>
    <t>(4)  Les rémunérations des salariés âgés de 65 ans ou plus sont exonérées de contribution chômage (Memento social n° 7345). L’embauche en CDI d'un jeune de moins de 26 ans ouvre droit, après confirmation de la période d'essai, à une exonération temporaire de la contribution patronale chômage (voir FRS 12/13 inf. 3 p. 6 ou FR 26/13 inf. 4 p. 7).</t>
  </si>
  <si>
    <t>(5) Les entreprise de travail temporaire sont soumises pour le personnel intérimaire à un taux de cotisation AGS spécifique de 0,03%.</t>
  </si>
  <si>
    <r>
      <t>(6) Taux tenant compte du pourcentage d'appel de 125 %. Certaines entreprises cotisent à des taux supérieurs ou selon une répartition différente (voir Mémento social n°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69025 s.).</t>
    </r>
  </si>
  <si>
    <t>(7) Pour les cadres dont la tranche B est faible ou nulle, des cotisations sont dues à l'Agirc au titre de la GMP.</t>
  </si>
  <si>
    <t>(8) Taux tenant compte du pourcentage d'appel de 125 % (certaines entreprises cotisent à un taux supérieur : voir Mémento social n° 69040). Jusqu'à 20% la répartition est fixée par accord d'entreprise. Les 0,43 points suivants doivent être répartis comme suit : 0,14 pour l'employeur et 0,29 pour le salarié. </t>
  </si>
  <si>
    <t>(9) Non exigible dans la mesure où l'employeur est assujetti à la TVA. Des taux majorés s'appliquent au-delà des seuils revalorisés annuellement : voir la rubrique Fiscal&gt;Taxes assises sur les salaires.</t>
  </si>
  <si>
    <t>(10) A la taxe proprement dite, s'ajoute une contribution supplémentaire à l'apprentissage (CSA) : voir la rubrique Fiscal&gt;Taxes assises sur les salaires. En Alsace-Moselle, le taux de la taxe d'apprentissage est ramené à 0,44 % au lieu de 0,68 %.</t>
  </si>
  <si>
    <t>(11) Participation spécifique de 1 % sur la rémunération des salariés sous contrat à durée déterminée quel que soit l'effectif. Taux spécial de 2 % pour les entreprises de travail temporaire d'au moins 20 salariés et de 1,35 % pour celles ayant au moins 10 et moins de 20 salariés.</t>
  </si>
  <si>
    <t>Une réforme de la participation formation est en cours (voir FRS 26/13 inf. 5 p. 22 ou FR 56/13 inf. 9 p. 32)</t>
  </si>
  <si>
    <t>Taux des cotisations sur salaires au 1er janvier 2015</t>
  </si>
  <si>
    <r>
      <t xml:space="preserve"> Certaines entreprises sont assujetties à un </t>
    </r>
    <r>
      <rPr>
        <b/>
        <sz val="10"/>
        <rFont val="Arial"/>
        <family val="2"/>
      </rPr>
      <t>versement de transport</t>
    </r>
    <r>
      <rPr>
        <sz val="10"/>
        <rFont val="Arial"/>
        <family val="0"/>
      </rPr>
      <t xml:space="preserve">. Certaines sommes exonérées des cotisations de sécurité sociale sont passibles du </t>
    </r>
    <r>
      <rPr>
        <b/>
        <sz val="10"/>
        <rFont val="Arial"/>
        <family val="2"/>
      </rPr>
      <t>forfait social</t>
    </r>
    <r>
      <rPr>
        <sz val="10"/>
        <rFont val="Arial"/>
        <family val="0"/>
      </rPr>
      <t>.</t>
    </r>
  </si>
  <si>
    <r>
      <t xml:space="preserve">Allocations familiales </t>
    </r>
    <r>
      <rPr>
        <vertAlign val="superscript"/>
        <sz val="10"/>
        <rFont val="Arial"/>
        <family val="2"/>
      </rPr>
      <t>(2)</t>
    </r>
  </si>
  <si>
    <t>Aide au logement (au moins 20 salariés)</t>
  </si>
  <si>
    <r>
      <t xml:space="preserve">Salaire total après déduction de 1.75 % pour frais professionnels </t>
    </r>
    <r>
      <rPr>
        <vertAlign val="superscript"/>
        <sz val="10"/>
        <rFont val="Arial"/>
        <family val="2"/>
      </rPr>
      <t>(3)</t>
    </r>
  </si>
  <si>
    <t>Aide au logement (moins de 20 salariés)</t>
  </si>
  <si>
    <t>Chômage (4) (5)</t>
  </si>
  <si>
    <t>AGS (6)</t>
  </si>
  <si>
    <r>
      <t xml:space="preserve">Arrco TA </t>
    </r>
    <r>
      <rPr>
        <vertAlign val="superscript"/>
        <sz val="10"/>
        <rFont val="Arial"/>
        <family val="2"/>
      </rPr>
      <t>(7)</t>
    </r>
  </si>
  <si>
    <r>
      <t xml:space="preserve">Agirc TB </t>
    </r>
    <r>
      <rPr>
        <vertAlign val="superscript"/>
        <sz val="10"/>
        <rFont val="Arial"/>
        <family val="2"/>
      </rPr>
      <t>(7) (8)</t>
    </r>
  </si>
  <si>
    <r>
      <t xml:space="preserve">Agirc TC </t>
    </r>
    <r>
      <rPr>
        <vertAlign val="superscript"/>
        <sz val="10"/>
        <rFont val="Arial"/>
        <family val="2"/>
      </rPr>
      <t>(9)</t>
    </r>
  </si>
  <si>
    <r>
      <t xml:space="preserve">Taxe sur les salaires </t>
    </r>
    <r>
      <rPr>
        <vertAlign val="superscript"/>
        <sz val="10"/>
        <rFont val="Arial"/>
        <family val="2"/>
      </rPr>
      <t>(10)</t>
    </r>
  </si>
  <si>
    <r>
      <t xml:space="preserve">Apprentissage </t>
    </r>
    <r>
      <rPr>
        <vertAlign val="superscript"/>
        <sz val="10"/>
        <rFont val="Arial"/>
        <family val="2"/>
      </rPr>
      <t>(11)</t>
    </r>
  </si>
  <si>
    <r>
      <t>Formation continue (au moins 10 salariés)</t>
    </r>
    <r>
      <rPr>
        <vertAlign val="superscript"/>
        <sz val="10"/>
        <rFont val="Arial"/>
        <family val="2"/>
      </rPr>
      <t>(12)</t>
    </r>
  </si>
  <si>
    <r>
      <t>Formation continue (moins de 10 salariés)</t>
    </r>
    <r>
      <rPr>
        <vertAlign val="superscript"/>
        <sz val="10"/>
        <rFont val="Arial"/>
        <family val="2"/>
      </rPr>
      <t>(12)</t>
    </r>
  </si>
  <si>
    <t>(1) Pour les salariés non fiscalement domiciliés en France, le taux de la cotisation salariale est de 5,5 %. En Alsace-Moselle, s'ajoute à la charge du salarié une cotisation calculée sur la totalité du salairedont le taux est de 1,50% au 1-1-2015.</t>
  </si>
  <si>
    <t>(2) Depuis le 1-1-2015, le taux de la cotisation d'allocations familiales est de 3,45 % pour les salariés dont l'employeur entre dans le champ d'application de la réduction Fillon et dont les rémunérations ou gains n'excèdent pas 1,6 Smic (CSS art. L 241-6-1).</t>
  </si>
  <si>
    <t>(3) L’assiette de la déduction forfaitaire pour frais professionnels est limitée à 4 plafonds annuels de sécurité sociale. Cette déduction ne s’applique pas à certaines sommes qui ne sont pas à proprement parler du salaire.</t>
  </si>
  <si>
    <t>(4) Pour les CDD conclus pour accroissement temporaire d'activité et les CDD d'usage, la part patronale de la contribution chômage est majorée si le contrat a une durée inférieure ou égale à 3 mois. La part patronale est dans ce cas portée à :</t>
  </si>
  <si>
    <t>- CDD conclus pour accroissement temporaire d'activité : 5,5% (7% si le contrat a une durée inférieure ou égale à 1 mois ;</t>
  </si>
  <si>
    <t>- CDD d'usage : 4,5 %</t>
  </si>
  <si>
    <t>(5) L’embauche en CDI d'un jeune de moins de 26 ans ouvre droit, après confirmation de la période d'essai, à une exonération temporaire de la contribution patronale chômage.</t>
  </si>
  <si>
    <t>(6) Les entreprises de travail temporaire sont soumises pour le personnel intérimaire à un taux de cotisation AGS spécifique de 0,03%.</t>
  </si>
  <si>
    <t>(7) Taux tenant compte du pourcentage d'appel de 125 %. Certaines entreprises cotisent à des taux supérieurs ou selon une répartition différente.</t>
  </si>
  <si>
    <t>(8) Pour les cadres dont la tranche B est faible ou nulle, des cotisations sont dues à l'Agirc au titre de la GMP.</t>
  </si>
  <si>
    <t>(9) Taux tenant compte du pourcentage d'appel de 125 % (certaines entreprises cotisent à un taux supérieur). Jusqu'à 20% la répartition est fixée par accord d'entreprise. Les 0,55 points suivants doivent être répartis comme suit : 0,19 pour l'employeur et 0,36 pour le salarié.</t>
  </si>
  <si>
    <t>(10) Non exigible dans la mesure où l'employeur est assujetti à la TVA. Des taux majorés s'appliquent au-delà des seuils revalorisés annuellement.</t>
  </si>
  <si>
    <t>(11) A la taxe proprement dite, s'ajoute une contribution supplémentaire à l'apprentissage (CSA). En Alsace-Moselle, le taux de la taxe d'apprentissage est ramené à 0,44 % au lieu de 0,68 %.</t>
  </si>
  <si>
    <t>(12) Taux spécial de 1,30 % pour les entreprises de travail temporaire d'au moins 10 salariés. Participations spécifiques de 1 % sur la rémunération des salariés sous contrat à durée déterminée et de 2,10 % sur la rémunération des intermitents du spectacle quel que soit l'effectif.</t>
  </si>
  <si>
    <t>TAUX 2015</t>
  </si>
  <si>
    <t xml:space="preserve">ARRCO </t>
  </si>
  <si>
    <t xml:space="preserve">FNAL TA </t>
  </si>
  <si>
    <t xml:space="preserve">CONTRIBUTION SOLIDARITE AUTONOME </t>
  </si>
  <si>
    <t>PREV. OUVRIER BTP TA</t>
  </si>
  <si>
    <t xml:space="preserve">OPCA </t>
  </si>
  <si>
    <t xml:space="preserve">OPCA FAF TVA </t>
  </si>
  <si>
    <t>CCCA BTP</t>
  </si>
  <si>
    <t>APNAB</t>
  </si>
  <si>
    <t>TAXE APPRENTISSAGE</t>
  </si>
  <si>
    <t>PREVENTION OPP BTP</t>
  </si>
  <si>
    <t xml:space="preserve">LES CUMULS </t>
  </si>
  <si>
    <t>BRUTS</t>
  </si>
  <si>
    <t>BASE SS</t>
  </si>
  <si>
    <t>IMPOSABLE</t>
  </si>
  <si>
    <t>HEURS</t>
  </si>
  <si>
    <t>COUT GLOBAL</t>
  </si>
  <si>
    <t xml:space="preserve">DATE DEBUT ANCIENNETE </t>
  </si>
  <si>
    <t>Payé  le :</t>
  </si>
  <si>
    <t>BULLETIN DE PAIE  :  Du 01/01/2015 au 31/01/2015</t>
  </si>
  <si>
    <t>contribution organisations syndicales</t>
  </si>
  <si>
    <t>Formation continue - 10 salariés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</si>
</sst>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[$-40C]dddd\ d\ mmmm\ yyyy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0.000%"/>
    <numFmt numFmtId="172" formatCode="_-* #,##0.00\ [$€-1]_-;\-* #,##0.00\ [$€-1]_-;_-* &quot;-&quot;??\ [$€-1]_-;_-@_-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%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64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19" xfId="0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1" fillId="34" borderId="21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164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5" fillId="34" borderId="25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7" fillId="0" borderId="18" xfId="0" applyFont="1" applyFill="1" applyBorder="1" applyAlignment="1">
      <alignment horizontal="left"/>
    </xf>
    <xf numFmtId="164" fontId="54" fillId="33" borderId="0" xfId="0" applyNumberFormat="1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33" borderId="0" xfId="0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wrapText="1"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14" fontId="13" fillId="0" borderId="0" xfId="0" applyNumberFormat="1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12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0" fontId="0" fillId="33" borderId="12" xfId="0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35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457200</xdr:colOff>
      <xdr:row>2</xdr:row>
      <xdr:rowOff>9525</xdr:rowOff>
    </xdr:to>
    <xdr:pic>
      <xdr:nvPicPr>
        <xdr:cNvPr id="1" name="Picture 1" descr="separa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5791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60" zoomScalePageLayoutView="0" workbookViewId="0" topLeftCell="A4">
      <selection activeCell="H23" sqref="H23"/>
    </sheetView>
  </sheetViews>
  <sheetFormatPr defaultColWidth="11.421875" defaultRowHeight="12.75"/>
  <cols>
    <col min="2" max="2" width="16.8515625" style="0" bestFit="1" customWidth="1"/>
    <col min="6" max="6" width="14.421875" style="0" bestFit="1" customWidth="1"/>
    <col min="7" max="7" width="30.8515625" style="0" bestFit="1" customWidth="1"/>
    <col min="10" max="10" width="20.421875" style="0" customWidth="1"/>
  </cols>
  <sheetData>
    <row r="1" spans="1:10" ht="18.75" thickBot="1">
      <c r="A1" s="152" t="s">
        <v>178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2" ht="16.5" thickBot="1">
      <c r="A2" s="102" t="s">
        <v>1</v>
      </c>
      <c r="B2" s="103"/>
      <c r="C2" s="103"/>
      <c r="D2" s="103"/>
      <c r="E2" s="104"/>
      <c r="F2" s="102" t="s">
        <v>0</v>
      </c>
      <c r="G2" s="103"/>
      <c r="H2" s="103"/>
      <c r="I2" s="103"/>
      <c r="J2" s="104"/>
      <c r="L2" t="s">
        <v>50</v>
      </c>
    </row>
    <row r="3" spans="1:10" ht="15.75">
      <c r="A3" s="155" t="s">
        <v>2</v>
      </c>
      <c r="B3" s="156"/>
      <c r="C3" s="157"/>
      <c r="D3" s="157"/>
      <c r="E3" s="158"/>
      <c r="F3" s="155" t="s">
        <v>6</v>
      </c>
      <c r="G3" s="156"/>
      <c r="H3" s="159"/>
      <c r="I3" s="159"/>
      <c r="J3" s="160"/>
    </row>
    <row r="4" spans="1:12" ht="15">
      <c r="A4" s="141" t="s">
        <v>3</v>
      </c>
      <c r="B4" s="142"/>
      <c r="C4" s="143"/>
      <c r="D4" s="143"/>
      <c r="E4" s="144"/>
      <c r="F4" s="141" t="s">
        <v>3</v>
      </c>
      <c r="G4" s="142"/>
      <c r="H4" s="150"/>
      <c r="I4" s="150"/>
      <c r="J4" s="151"/>
      <c r="L4" t="s">
        <v>51</v>
      </c>
    </row>
    <row r="5" spans="1:12" ht="15">
      <c r="A5" s="141" t="s">
        <v>28</v>
      </c>
      <c r="B5" s="142"/>
      <c r="C5" s="143"/>
      <c r="D5" s="143"/>
      <c r="E5" s="144"/>
      <c r="F5" s="141" t="s">
        <v>7</v>
      </c>
      <c r="G5" s="142"/>
      <c r="H5" s="143"/>
      <c r="I5" s="143"/>
      <c r="J5" s="144"/>
      <c r="L5" t="s">
        <v>159</v>
      </c>
    </row>
    <row r="6" spans="1:10" ht="15">
      <c r="A6" s="141" t="s">
        <v>4</v>
      </c>
      <c r="B6" s="142"/>
      <c r="C6" s="143"/>
      <c r="D6" s="143"/>
      <c r="E6" s="144"/>
      <c r="F6" s="141" t="s">
        <v>8</v>
      </c>
      <c r="G6" s="142"/>
      <c r="H6" s="147"/>
      <c r="I6" s="147"/>
      <c r="J6" s="148"/>
    </row>
    <row r="7" spans="1:10" ht="15">
      <c r="A7" s="141" t="s">
        <v>5</v>
      </c>
      <c r="B7" s="142"/>
      <c r="C7" s="149"/>
      <c r="D7" s="143"/>
      <c r="E7" s="144"/>
      <c r="F7" s="141" t="s">
        <v>9</v>
      </c>
      <c r="G7" s="142"/>
      <c r="H7" s="143"/>
      <c r="I7" s="143"/>
      <c r="J7" s="144"/>
    </row>
    <row r="8" spans="1:10" ht="15">
      <c r="A8" s="141"/>
      <c r="B8" s="142"/>
      <c r="C8" s="143"/>
      <c r="D8" s="143"/>
      <c r="E8" s="144"/>
      <c r="F8" s="141" t="s">
        <v>10</v>
      </c>
      <c r="G8" s="142"/>
      <c r="H8" s="143"/>
      <c r="I8" s="143"/>
      <c r="J8" s="144"/>
    </row>
    <row r="9" spans="1:10" s="84" customFormat="1" ht="13.5" thickBot="1">
      <c r="A9" s="83"/>
      <c r="B9" s="3"/>
      <c r="C9" s="3"/>
      <c r="D9" s="3"/>
      <c r="E9" s="11"/>
      <c r="F9" s="3"/>
      <c r="G9" s="3"/>
      <c r="H9" s="145"/>
      <c r="I9" s="145"/>
      <c r="J9" s="146"/>
    </row>
    <row r="10" spans="1:10" ht="12.75">
      <c r="A10" s="37"/>
      <c r="B10" s="38"/>
      <c r="C10" s="38"/>
      <c r="D10" s="38"/>
      <c r="E10" s="38"/>
      <c r="F10" s="38"/>
      <c r="G10" s="38"/>
      <c r="H10" s="39"/>
      <c r="I10" s="39"/>
      <c r="J10" s="40"/>
    </row>
    <row r="11" spans="1:10" ht="12.75">
      <c r="A11" s="127" t="s">
        <v>11</v>
      </c>
      <c r="B11" s="116"/>
      <c r="C11" s="128"/>
      <c r="D11" s="50">
        <v>151.67</v>
      </c>
      <c r="E11" s="51">
        <f>+F11/D11</f>
        <v>16.15349113206303</v>
      </c>
      <c r="F11" s="4">
        <v>2450</v>
      </c>
      <c r="G11" s="7" t="s">
        <v>24</v>
      </c>
      <c r="H11" s="51">
        <v>3170</v>
      </c>
      <c r="I11" s="2"/>
      <c r="J11" s="9"/>
    </row>
    <row r="12" spans="1:10" ht="12.75">
      <c r="A12" s="115" t="s">
        <v>22</v>
      </c>
      <c r="B12" s="116"/>
      <c r="C12" s="128"/>
      <c r="D12" s="50">
        <v>1</v>
      </c>
      <c r="E12" s="4">
        <f>E11*1.25</f>
        <v>20.19186391507879</v>
      </c>
      <c r="F12" s="4">
        <f>D12*E12</f>
        <v>20.19186391507879</v>
      </c>
      <c r="G12" s="2"/>
      <c r="H12" s="2"/>
      <c r="I12" s="2"/>
      <c r="J12" s="8"/>
    </row>
    <row r="13" spans="1:10" ht="12.75" customHeight="1">
      <c r="A13" s="115" t="s">
        <v>23</v>
      </c>
      <c r="B13" s="116"/>
      <c r="C13" s="128"/>
      <c r="D13" s="50">
        <v>0</v>
      </c>
      <c r="E13" s="4">
        <f>E11*1.5</f>
        <v>24.230236698094547</v>
      </c>
      <c r="F13" s="4">
        <f>D13*E13</f>
        <v>0</v>
      </c>
      <c r="G13" s="2"/>
      <c r="H13" s="2"/>
      <c r="I13" s="2"/>
      <c r="J13" s="8"/>
    </row>
    <row r="14" spans="1:10" ht="39.75" customHeight="1">
      <c r="A14" s="129" t="s">
        <v>12</v>
      </c>
      <c r="B14" s="130"/>
      <c r="C14" s="130"/>
      <c r="D14" s="130"/>
      <c r="E14" s="130"/>
      <c r="F14" s="47">
        <f>F11+F12+F13</f>
        <v>2470.191863915079</v>
      </c>
      <c r="G14" s="2"/>
      <c r="H14" s="49">
        <f>F14-H11</f>
        <v>-699.808136084921</v>
      </c>
      <c r="I14" s="2"/>
      <c r="J14" s="8"/>
    </row>
    <row r="15" spans="1:10" ht="13.5" thickBot="1">
      <c r="A15" s="32"/>
      <c r="B15" s="33"/>
      <c r="C15" s="33"/>
      <c r="D15" s="33"/>
      <c r="E15" s="33"/>
      <c r="F15" s="34"/>
      <c r="G15" s="35"/>
      <c r="H15" s="35"/>
      <c r="I15" s="35"/>
      <c r="J15" s="36"/>
    </row>
    <row r="16" spans="1:10" s="84" customFormat="1" ht="12.75">
      <c r="A16" s="27"/>
      <c r="B16" s="28"/>
      <c r="C16" s="28"/>
      <c r="D16" s="28"/>
      <c r="E16" s="28"/>
      <c r="F16" s="28"/>
      <c r="G16" s="3"/>
      <c r="H16" s="3"/>
      <c r="I16" s="3"/>
      <c r="J16" s="11"/>
    </row>
    <row r="17" spans="1:10" ht="25.5" customHeight="1" thickBot="1">
      <c r="A17" s="27"/>
      <c r="B17" s="28"/>
      <c r="C17" s="28"/>
      <c r="D17" s="28"/>
      <c r="E17" s="28"/>
      <c r="F17" s="31"/>
      <c r="G17" s="77">
        <f>+F14</f>
        <v>2470.191863915079</v>
      </c>
      <c r="H17" s="3"/>
      <c r="I17" s="3"/>
      <c r="J17" s="11"/>
    </row>
    <row r="18" spans="1:10" ht="13.5" thickBot="1">
      <c r="A18" s="131" t="s">
        <v>14</v>
      </c>
      <c r="B18" s="132"/>
      <c r="C18" s="132"/>
      <c r="D18" s="133"/>
      <c r="E18" s="137" t="s">
        <v>13</v>
      </c>
      <c r="F18" s="138"/>
      <c r="G18" s="139"/>
      <c r="H18" s="137" t="s">
        <v>15</v>
      </c>
      <c r="I18" s="140"/>
      <c r="J18" s="139"/>
    </row>
    <row r="19" spans="1:10" ht="78" customHeight="1" thickBot="1">
      <c r="A19" s="134"/>
      <c r="B19" s="135"/>
      <c r="C19" s="135"/>
      <c r="D19" s="136"/>
      <c r="E19" s="17" t="s">
        <v>25</v>
      </c>
      <c r="F19" s="18" t="s">
        <v>26</v>
      </c>
      <c r="G19" s="19" t="s">
        <v>27</v>
      </c>
      <c r="H19" s="20" t="s">
        <v>25</v>
      </c>
      <c r="I19" s="18" t="s">
        <v>26</v>
      </c>
      <c r="J19" s="21" t="s">
        <v>27</v>
      </c>
    </row>
    <row r="20" spans="1:11" ht="12.75" customHeight="1">
      <c r="A20" s="124" t="s">
        <v>45</v>
      </c>
      <c r="B20" s="125"/>
      <c r="C20" s="125"/>
      <c r="D20" s="126"/>
      <c r="E20" s="97">
        <f>$G$17*97%</f>
        <v>2396.0861079976266</v>
      </c>
      <c r="F20" s="13">
        <v>0.024</v>
      </c>
      <c r="G20" s="5">
        <f>E20*F20</f>
        <v>57.50606659194304</v>
      </c>
      <c r="H20" s="23"/>
      <c r="I20" s="90"/>
      <c r="J20" s="93"/>
      <c r="K20" t="s">
        <v>48</v>
      </c>
    </row>
    <row r="21" spans="1:11" ht="27" customHeight="1">
      <c r="A21" s="115" t="s">
        <v>46</v>
      </c>
      <c r="B21" s="116"/>
      <c r="C21" s="116"/>
      <c r="D21" s="117"/>
      <c r="E21" s="98">
        <f>$G$17*97%</f>
        <v>2396.0861079976266</v>
      </c>
      <c r="F21" s="14">
        <v>0.005</v>
      </c>
      <c r="G21" s="5">
        <f>E21*F21</f>
        <v>11.980430539988134</v>
      </c>
      <c r="H21" s="6"/>
      <c r="I21" s="91"/>
      <c r="J21" s="94"/>
      <c r="K21" t="s">
        <v>48</v>
      </c>
    </row>
    <row r="22" spans="1:11" ht="38.25" customHeight="1">
      <c r="A22" s="115" t="s">
        <v>29</v>
      </c>
      <c r="B22" s="116"/>
      <c r="C22" s="116"/>
      <c r="D22" s="117"/>
      <c r="E22" s="98">
        <f>$G$17*97%</f>
        <v>2396.0861079976266</v>
      </c>
      <c r="F22" s="14">
        <v>0.051</v>
      </c>
      <c r="G22" s="5">
        <f>E22*F22</f>
        <v>122.20039150787895</v>
      </c>
      <c r="H22" s="6"/>
      <c r="I22" s="91"/>
      <c r="J22" s="94"/>
      <c r="K22" t="s">
        <v>48</v>
      </c>
    </row>
    <row r="23" spans="1:10" ht="38.25" customHeight="1">
      <c r="A23" s="121" t="s">
        <v>20</v>
      </c>
      <c r="B23" s="122"/>
      <c r="C23" s="122"/>
      <c r="D23" s="123"/>
      <c r="E23" s="89"/>
      <c r="F23" s="14"/>
      <c r="G23" s="5"/>
      <c r="H23" s="6"/>
      <c r="I23" s="91"/>
      <c r="J23" s="94"/>
    </row>
    <row r="24" spans="1:11" ht="12.75">
      <c r="A24" s="127" t="s">
        <v>16</v>
      </c>
      <c r="B24" s="116"/>
      <c r="C24" s="116"/>
      <c r="D24" s="117"/>
      <c r="E24" s="89">
        <f>$G$17</f>
        <v>2470.191863915079</v>
      </c>
      <c r="F24" s="14">
        <v>0.0075</v>
      </c>
      <c r="G24" s="5">
        <f>E24*F24</f>
        <v>18.526438979363093</v>
      </c>
      <c r="H24" s="6">
        <f>$G$17</f>
        <v>2470.191863915079</v>
      </c>
      <c r="I24" s="91">
        <v>0.128</v>
      </c>
      <c r="J24" s="95">
        <f>H24*I24</f>
        <v>316.18455858113015</v>
      </c>
      <c r="K24" t="s">
        <v>48</v>
      </c>
    </row>
    <row r="25" spans="1:11" ht="12.75" customHeight="1">
      <c r="A25" s="115" t="s">
        <v>30</v>
      </c>
      <c r="B25" s="116"/>
      <c r="C25" s="116"/>
      <c r="D25" s="117"/>
      <c r="E25" s="89">
        <f>$G$17</f>
        <v>2470.191863915079</v>
      </c>
      <c r="F25" s="14">
        <v>0.003</v>
      </c>
      <c r="G25" s="5">
        <f>E25*F25</f>
        <v>7.410575591745237</v>
      </c>
      <c r="H25" s="6"/>
      <c r="I25" s="91"/>
      <c r="J25" s="95"/>
      <c r="K25" t="s">
        <v>48</v>
      </c>
    </row>
    <row r="26" spans="1:10" ht="12.75" customHeight="1">
      <c r="A26" s="121" t="s">
        <v>31</v>
      </c>
      <c r="B26" s="122"/>
      <c r="C26" s="122"/>
      <c r="D26" s="123"/>
      <c r="E26" s="89"/>
      <c r="F26" s="14"/>
      <c r="G26" s="5"/>
      <c r="H26" s="6"/>
      <c r="I26" s="91"/>
      <c r="J26" s="95"/>
    </row>
    <row r="27" spans="1:10" ht="12.75" customHeight="1">
      <c r="A27" s="115" t="s">
        <v>43</v>
      </c>
      <c r="B27" s="116"/>
      <c r="C27" s="116"/>
      <c r="D27" s="117"/>
      <c r="E27" s="89"/>
      <c r="F27" s="14"/>
      <c r="G27" s="5"/>
      <c r="H27" s="6">
        <f>$G$17</f>
        <v>2470.191863915079</v>
      </c>
      <c r="I27" s="91">
        <v>0.018</v>
      </c>
      <c r="J27" s="95">
        <f>H27*I27</f>
        <v>44.46345355047142</v>
      </c>
    </row>
    <row r="28" spans="1:10" ht="12.75">
      <c r="A28" s="115" t="s">
        <v>44</v>
      </c>
      <c r="B28" s="116"/>
      <c r="C28" s="116"/>
      <c r="D28" s="117"/>
      <c r="E28" s="89">
        <f>$G$17</f>
        <v>2470.191863915079</v>
      </c>
      <c r="F28" s="14">
        <v>0.068</v>
      </c>
      <c r="G28" s="5">
        <f>E28*F28</f>
        <v>167.97304674622538</v>
      </c>
      <c r="H28" s="6">
        <f>IF(H14&gt;0,H11,F14)</f>
        <v>2470.191863915079</v>
      </c>
      <c r="I28" s="91">
        <v>0.085</v>
      </c>
      <c r="J28" s="95">
        <f>H28*I28</f>
        <v>209.96630843278174</v>
      </c>
    </row>
    <row r="29" spans="1:11" ht="12.75">
      <c r="A29" s="115" t="s">
        <v>32</v>
      </c>
      <c r="B29" s="116"/>
      <c r="C29" s="116"/>
      <c r="D29" s="117"/>
      <c r="E29" s="89"/>
      <c r="F29" s="14"/>
      <c r="G29" s="5"/>
      <c r="H29" s="6">
        <f>$G$17</f>
        <v>2470.191863915079</v>
      </c>
      <c r="I29" s="91">
        <v>0.063</v>
      </c>
      <c r="J29" s="95">
        <f>H29*I29</f>
        <v>155.62208742664998</v>
      </c>
      <c r="K29" t="s">
        <v>49</v>
      </c>
    </row>
    <row r="30" spans="1:10" ht="12.75">
      <c r="A30" s="115" t="s">
        <v>33</v>
      </c>
      <c r="B30" s="116"/>
      <c r="C30" s="116"/>
      <c r="D30" s="117"/>
      <c r="E30" s="89"/>
      <c r="F30" s="14"/>
      <c r="G30" s="5"/>
      <c r="H30" s="6">
        <f>$G$17</f>
        <v>2470.191863915079</v>
      </c>
      <c r="I30" s="91">
        <v>0.0345</v>
      </c>
      <c r="J30" s="95">
        <f>H30*I30</f>
        <v>85.22161930507023</v>
      </c>
    </row>
    <row r="31" spans="1:10" ht="12.75">
      <c r="A31" s="121" t="s">
        <v>34</v>
      </c>
      <c r="B31" s="122"/>
      <c r="C31" s="122"/>
      <c r="D31" s="123"/>
      <c r="E31" s="89"/>
      <c r="F31" s="14"/>
      <c r="G31" s="5"/>
      <c r="H31" s="6"/>
      <c r="I31" s="91"/>
      <c r="J31" s="95"/>
    </row>
    <row r="32" spans="1:11" ht="12.75">
      <c r="A32" s="115" t="s">
        <v>40</v>
      </c>
      <c r="B32" s="116"/>
      <c r="C32" s="116"/>
      <c r="D32" s="117"/>
      <c r="E32" s="89"/>
      <c r="F32" s="14"/>
      <c r="G32" s="5"/>
      <c r="H32" s="6">
        <f>$G$17</f>
        <v>2470.191863915079</v>
      </c>
      <c r="I32" s="91">
        <v>0.004</v>
      </c>
      <c r="J32" s="95">
        <f>H32*I32</f>
        <v>9.880767455660317</v>
      </c>
      <c r="K32" t="s">
        <v>48</v>
      </c>
    </row>
    <row r="33" spans="1:11" ht="12.75">
      <c r="A33" s="115" t="s">
        <v>41</v>
      </c>
      <c r="B33" s="116"/>
      <c r="C33" s="116"/>
      <c r="D33" s="117"/>
      <c r="E33" s="89"/>
      <c r="F33" s="14"/>
      <c r="G33" s="5"/>
      <c r="H33" s="6">
        <f>$G$17</f>
        <v>2470.191863915079</v>
      </c>
      <c r="I33" s="91">
        <v>0.001</v>
      </c>
      <c r="J33" s="95">
        <f>H33*I33</f>
        <v>2.4701918639150793</v>
      </c>
      <c r="K33" t="s">
        <v>48</v>
      </c>
    </row>
    <row r="34" spans="1:10" ht="12.75">
      <c r="A34" s="121" t="s">
        <v>17</v>
      </c>
      <c r="B34" s="122"/>
      <c r="C34" s="122"/>
      <c r="D34" s="123"/>
      <c r="E34" s="89"/>
      <c r="F34" s="45"/>
      <c r="G34" s="5"/>
      <c r="H34" s="6"/>
      <c r="I34" s="91"/>
      <c r="J34" s="95"/>
    </row>
    <row r="35" spans="1:11" ht="12.75">
      <c r="A35" s="115" t="s">
        <v>35</v>
      </c>
      <c r="B35" s="116"/>
      <c r="C35" s="116"/>
      <c r="D35" s="117"/>
      <c r="E35" s="89">
        <f>IF(F14&gt;H11,H11,F14)</f>
        <v>2470.191863915079</v>
      </c>
      <c r="F35" s="14">
        <v>0.024</v>
      </c>
      <c r="G35" s="5">
        <f>E35*F35</f>
        <v>59.2846047339619</v>
      </c>
      <c r="H35" s="6">
        <f aca="true" t="shared" si="0" ref="H35:H48">$G$17</f>
        <v>2470.191863915079</v>
      </c>
      <c r="I35" s="91">
        <v>0.04</v>
      </c>
      <c r="J35" s="95">
        <f>H35*I35</f>
        <v>98.80767455660316</v>
      </c>
      <c r="K35" t="s">
        <v>48</v>
      </c>
    </row>
    <row r="36" spans="1:10" ht="12.75">
      <c r="A36" s="115" t="s">
        <v>47</v>
      </c>
      <c r="B36" s="116"/>
      <c r="C36" s="116"/>
      <c r="D36" s="117"/>
      <c r="E36" s="89"/>
      <c r="F36" s="14"/>
      <c r="G36" s="5"/>
      <c r="H36" s="6"/>
      <c r="I36" s="91"/>
      <c r="J36" s="95"/>
    </row>
    <row r="37" spans="1:10" ht="12.75">
      <c r="A37" s="115" t="s">
        <v>36</v>
      </c>
      <c r="B37" s="116"/>
      <c r="C37" s="116"/>
      <c r="D37" s="117"/>
      <c r="E37" s="99"/>
      <c r="F37" s="14"/>
      <c r="G37" s="5"/>
      <c r="H37" s="6">
        <f t="shared" si="0"/>
        <v>2470.191863915079</v>
      </c>
      <c r="I37" s="91">
        <v>0.003</v>
      </c>
      <c r="J37" s="95">
        <f>H37*I37</f>
        <v>7.410575591745237</v>
      </c>
    </row>
    <row r="38" spans="1:10" ht="12.75">
      <c r="A38" s="121"/>
      <c r="B38" s="122"/>
      <c r="C38" s="122"/>
      <c r="D38" s="123"/>
      <c r="E38" s="99"/>
      <c r="F38" s="14"/>
      <c r="G38" s="5"/>
      <c r="H38" s="6"/>
      <c r="I38" s="16"/>
      <c r="J38" s="95"/>
    </row>
    <row r="39" spans="1:10" ht="12.75">
      <c r="A39" s="112" t="s">
        <v>161</v>
      </c>
      <c r="B39" s="113"/>
      <c r="C39" s="113"/>
      <c r="D39" s="114"/>
      <c r="E39" s="99"/>
      <c r="F39" s="14"/>
      <c r="G39" s="5"/>
      <c r="H39" s="6">
        <f t="shared" si="0"/>
        <v>2470.191863915079</v>
      </c>
      <c r="I39" s="16">
        <v>0.001</v>
      </c>
      <c r="J39" s="95">
        <f aca="true" t="shared" si="1" ref="J39:J48">H39*I39</f>
        <v>2.4701918639150793</v>
      </c>
    </row>
    <row r="40" spans="1:10" ht="12.75">
      <c r="A40" s="115" t="s">
        <v>162</v>
      </c>
      <c r="B40" s="116"/>
      <c r="C40" s="116"/>
      <c r="D40" s="117"/>
      <c r="E40" s="99"/>
      <c r="F40" s="14"/>
      <c r="G40" s="5"/>
      <c r="H40" s="6">
        <f t="shared" si="0"/>
        <v>2470.191863915079</v>
      </c>
      <c r="I40" s="16">
        <v>0.003</v>
      </c>
      <c r="J40" s="95">
        <f t="shared" si="1"/>
        <v>7.410575591745237</v>
      </c>
    </row>
    <row r="41" spans="1:10" ht="12.75">
      <c r="A41" s="115" t="s">
        <v>164</v>
      </c>
      <c r="B41" s="116"/>
      <c r="C41" s="116"/>
      <c r="D41" s="117"/>
      <c r="E41" s="99"/>
      <c r="F41" s="14"/>
      <c r="G41" s="5"/>
      <c r="H41" s="6">
        <f t="shared" si="0"/>
        <v>2470.191863915079</v>
      </c>
      <c r="I41" s="16">
        <v>0.009</v>
      </c>
      <c r="J41" s="95">
        <f t="shared" si="1"/>
        <v>22.23172677523571</v>
      </c>
    </row>
    <row r="42" spans="1:10" ht="12.75">
      <c r="A42" s="115" t="s">
        <v>165</v>
      </c>
      <c r="B42" s="116"/>
      <c r="C42" s="116"/>
      <c r="D42" s="117"/>
      <c r="E42" s="99"/>
      <c r="F42" s="14"/>
      <c r="G42" s="5"/>
      <c r="H42" s="6">
        <f t="shared" si="0"/>
        <v>2470.191863915079</v>
      </c>
      <c r="I42" s="16">
        <v>0.0018</v>
      </c>
      <c r="J42" s="95">
        <f t="shared" si="1"/>
        <v>4.446345355047142</v>
      </c>
    </row>
    <row r="43" spans="1:10" ht="12.75">
      <c r="A43" s="115" t="s">
        <v>166</v>
      </c>
      <c r="B43" s="116"/>
      <c r="C43" s="116"/>
      <c r="D43" s="117"/>
      <c r="E43" s="99"/>
      <c r="F43" s="14"/>
      <c r="G43" s="5"/>
      <c r="H43" s="6">
        <f t="shared" si="0"/>
        <v>2470.191863915079</v>
      </c>
      <c r="I43" s="16">
        <v>0.003</v>
      </c>
      <c r="J43" s="95">
        <f t="shared" si="1"/>
        <v>7.410575591745237</v>
      </c>
    </row>
    <row r="44" spans="1:10" ht="12.75">
      <c r="A44" s="115" t="s">
        <v>167</v>
      </c>
      <c r="B44" s="116"/>
      <c r="C44" s="116"/>
      <c r="D44" s="117"/>
      <c r="E44" s="89"/>
      <c r="F44" s="14"/>
      <c r="G44" s="5"/>
      <c r="H44" s="6">
        <f t="shared" si="0"/>
        <v>2470.191863915079</v>
      </c>
      <c r="I44" s="16">
        <v>0.0015</v>
      </c>
      <c r="J44" s="95">
        <f t="shared" si="1"/>
        <v>3.7052877958726187</v>
      </c>
    </row>
    <row r="45" spans="1:10" ht="12.75">
      <c r="A45" s="66" t="s">
        <v>168</v>
      </c>
      <c r="B45" s="65"/>
      <c r="C45" s="65"/>
      <c r="D45" s="101"/>
      <c r="E45" s="89"/>
      <c r="F45" s="14"/>
      <c r="G45" s="5"/>
      <c r="H45" s="6">
        <f t="shared" si="0"/>
        <v>2470.191863915079</v>
      </c>
      <c r="I45" s="16">
        <v>0.0068</v>
      </c>
      <c r="J45" s="95">
        <f t="shared" si="1"/>
        <v>16.797304674622538</v>
      </c>
    </row>
    <row r="46" spans="1:10" ht="12.75">
      <c r="A46" s="66" t="s">
        <v>169</v>
      </c>
      <c r="B46" s="65"/>
      <c r="C46" s="65"/>
      <c r="D46" s="101"/>
      <c r="E46" s="89"/>
      <c r="F46" s="14"/>
      <c r="G46" s="5"/>
      <c r="H46" s="6">
        <f t="shared" si="0"/>
        <v>2470.191863915079</v>
      </c>
      <c r="I46" s="16">
        <v>0.0011</v>
      </c>
      <c r="J46" s="95">
        <f t="shared" si="1"/>
        <v>2.717211050306587</v>
      </c>
    </row>
    <row r="47" spans="1:10" ht="12.75">
      <c r="A47" s="66" t="s">
        <v>179</v>
      </c>
      <c r="B47" s="65"/>
      <c r="C47" s="65"/>
      <c r="D47" s="101"/>
      <c r="E47" s="89"/>
      <c r="F47" s="14"/>
      <c r="G47" s="5"/>
      <c r="H47" s="6">
        <f t="shared" si="0"/>
        <v>2470.191863915079</v>
      </c>
      <c r="I47" s="87">
        <v>0.00016</v>
      </c>
      <c r="J47" s="95">
        <f t="shared" si="1"/>
        <v>0.39523069822641266</v>
      </c>
    </row>
    <row r="48" spans="1:10" ht="12.75">
      <c r="A48" s="66" t="s">
        <v>180</v>
      </c>
      <c r="B48" s="65"/>
      <c r="C48" s="65"/>
      <c r="D48" s="101"/>
      <c r="E48" s="89"/>
      <c r="F48" s="14"/>
      <c r="G48" s="5"/>
      <c r="H48" s="6">
        <f t="shared" si="0"/>
        <v>2470.191863915079</v>
      </c>
      <c r="I48" s="16">
        <v>0.0055</v>
      </c>
      <c r="J48" s="95">
        <f t="shared" si="1"/>
        <v>13.586055251532933</v>
      </c>
    </row>
    <row r="49" spans="1:11" ht="12.75">
      <c r="A49" s="115" t="s">
        <v>37</v>
      </c>
      <c r="B49" s="116"/>
      <c r="C49" s="116"/>
      <c r="D49" s="117"/>
      <c r="E49" s="89">
        <f>E35</f>
        <v>2470.191863915079</v>
      </c>
      <c r="F49" s="14">
        <v>0.008</v>
      </c>
      <c r="G49" s="5">
        <f>E49*F49</f>
        <v>19.761534911320634</v>
      </c>
      <c r="H49" s="6">
        <f>E49</f>
        <v>2470.191863915079</v>
      </c>
      <c r="I49" s="91">
        <v>0.012</v>
      </c>
      <c r="J49" s="95">
        <f>H49*I49</f>
        <v>29.64230236698095</v>
      </c>
      <c r="K49" t="s">
        <v>48</v>
      </c>
    </row>
    <row r="50" spans="1:10" ht="12.75" customHeight="1">
      <c r="A50" s="115" t="s">
        <v>38</v>
      </c>
      <c r="B50" s="116"/>
      <c r="C50" s="116"/>
      <c r="D50" s="117"/>
      <c r="E50" s="89"/>
      <c r="F50" s="14"/>
      <c r="G50" s="5"/>
      <c r="H50" s="6"/>
      <c r="I50" s="91"/>
      <c r="J50" s="95"/>
    </row>
    <row r="51" spans="1:10" ht="14.25" customHeight="1">
      <c r="A51" s="115" t="s">
        <v>160</v>
      </c>
      <c r="B51" s="116"/>
      <c r="C51" s="116"/>
      <c r="D51" s="117"/>
      <c r="E51" s="89">
        <f>$G$17</f>
        <v>2470.191863915079</v>
      </c>
      <c r="F51" s="14">
        <v>0.031</v>
      </c>
      <c r="G51" s="5">
        <f>E51*F51</f>
        <v>76.57594778136745</v>
      </c>
      <c r="H51" s="6">
        <f>$G$17</f>
        <v>2470.191863915079</v>
      </c>
      <c r="I51" s="91">
        <v>0.0465</v>
      </c>
      <c r="J51" s="95">
        <f>H51*I51</f>
        <v>114.86392167205118</v>
      </c>
    </row>
    <row r="52" spans="1:10" ht="14.25" customHeight="1">
      <c r="A52" s="115" t="s">
        <v>163</v>
      </c>
      <c r="B52" s="116"/>
      <c r="C52" s="116"/>
      <c r="D52" s="117"/>
      <c r="E52" s="89">
        <f>$G$17</f>
        <v>2470.191863915079</v>
      </c>
      <c r="F52" s="14">
        <v>0.0092</v>
      </c>
      <c r="G52" s="5">
        <f>E52*F52</f>
        <v>22.725765148018727</v>
      </c>
      <c r="H52" s="6">
        <f>$G$17</f>
        <v>2470.191863915079</v>
      </c>
      <c r="I52" s="91">
        <v>0.0108</v>
      </c>
      <c r="J52" s="95">
        <f>H52*I52</f>
        <v>26.678072130282853</v>
      </c>
    </row>
    <row r="53" spans="1:10" ht="14.25" customHeight="1" thickBot="1">
      <c r="A53" s="118" t="s">
        <v>163</v>
      </c>
      <c r="B53" s="119"/>
      <c r="C53" s="119"/>
      <c r="D53" s="120"/>
      <c r="E53" s="100"/>
      <c r="F53" s="15"/>
      <c r="G53" s="34"/>
      <c r="H53" s="12">
        <f>$G$17</f>
        <v>2470.191863915079</v>
      </c>
      <c r="I53" s="92">
        <v>0.0072</v>
      </c>
      <c r="J53" s="96">
        <f>H53*I53</f>
        <v>17.785381420188568</v>
      </c>
    </row>
    <row r="54" spans="1:10" ht="27" customHeight="1" thickBot="1">
      <c r="A54" s="102" t="s">
        <v>21</v>
      </c>
      <c r="B54" s="103"/>
      <c r="C54" s="103"/>
      <c r="D54" s="104"/>
      <c r="E54" s="1"/>
      <c r="F54" s="1"/>
      <c r="G54" s="46">
        <f>SUM(G20:G53)</f>
        <v>563.9448025318125</v>
      </c>
      <c r="H54" s="1"/>
      <c r="I54" s="1"/>
      <c r="J54" s="22">
        <f>SUM(J20:J53)</f>
        <v>1200.1674190017802</v>
      </c>
    </row>
    <row r="55" spans="1:10" ht="39.75" customHeight="1" thickBot="1">
      <c r="A55" s="105"/>
      <c r="B55" s="106"/>
      <c r="C55" s="106"/>
      <c r="D55" s="106"/>
      <c r="E55" s="1"/>
      <c r="F55" s="1"/>
      <c r="G55" s="1"/>
      <c r="H55" s="1"/>
      <c r="I55" s="1"/>
      <c r="J55" s="10"/>
    </row>
    <row r="56" spans="1:10" ht="27" customHeight="1" thickBot="1">
      <c r="A56" s="107"/>
      <c r="B56" s="108"/>
      <c r="C56" s="108"/>
      <c r="D56" s="108"/>
      <c r="E56" s="85"/>
      <c r="F56" s="85"/>
      <c r="G56" s="85"/>
      <c r="H56" s="85"/>
      <c r="I56" s="85"/>
      <c r="J56" s="86"/>
    </row>
    <row r="57" spans="1:10" ht="13.5" thickBot="1">
      <c r="A57" s="27"/>
      <c r="B57" s="28"/>
      <c r="C57" s="28"/>
      <c r="D57" s="28"/>
      <c r="E57" s="3"/>
      <c r="F57" s="3"/>
      <c r="G57" s="3"/>
      <c r="H57" s="3"/>
      <c r="I57" s="3"/>
      <c r="J57" s="11"/>
    </row>
    <row r="58" spans="1:10" ht="21" thickBot="1">
      <c r="A58" s="24"/>
      <c r="B58" s="25"/>
      <c r="C58" s="25"/>
      <c r="D58" s="25"/>
      <c r="E58" s="3"/>
      <c r="F58" s="11"/>
      <c r="G58" s="41" t="s">
        <v>19</v>
      </c>
      <c r="H58" s="29"/>
      <c r="I58" s="29"/>
      <c r="J58" s="30">
        <f>F14-G54</f>
        <v>1906.2470613832666</v>
      </c>
    </row>
    <row r="59" spans="1:10" ht="20.25">
      <c r="A59" s="24"/>
      <c r="B59" s="25"/>
      <c r="C59" s="25"/>
      <c r="D59" s="25"/>
      <c r="E59" s="3"/>
      <c r="F59" s="3"/>
      <c r="G59" s="25"/>
      <c r="H59" s="3"/>
      <c r="I59" s="3"/>
      <c r="J59" s="43"/>
    </row>
    <row r="60" spans="1:10" ht="20.25">
      <c r="A60" s="48" t="s">
        <v>177</v>
      </c>
      <c r="B60" s="82">
        <v>42035</v>
      </c>
      <c r="C60" s="25"/>
      <c r="D60" s="25"/>
      <c r="E60" s="3"/>
      <c r="F60" s="3"/>
      <c r="G60" s="52" t="s">
        <v>42</v>
      </c>
      <c r="H60" s="42"/>
      <c r="I60" s="42"/>
      <c r="J60" s="44">
        <f>J58+G20</f>
        <v>1963.7531279752095</v>
      </c>
    </row>
    <row r="61" spans="1:10" ht="21" thickBot="1">
      <c r="A61" s="24"/>
      <c r="B61" s="25"/>
      <c r="C61" s="25"/>
      <c r="D61" s="25"/>
      <c r="E61" s="3"/>
      <c r="F61" s="3"/>
      <c r="G61" s="26"/>
      <c r="H61" s="3"/>
      <c r="I61" s="3"/>
      <c r="J61" s="11"/>
    </row>
    <row r="62" spans="1:10" ht="13.5" thickBot="1">
      <c r="A62" s="109" t="s">
        <v>39</v>
      </c>
      <c r="B62" s="110"/>
      <c r="C62" s="110"/>
      <c r="D62" s="110"/>
      <c r="E62" s="110"/>
      <c r="F62" s="110"/>
      <c r="G62" s="110"/>
      <c r="H62" s="110"/>
      <c r="I62" s="110"/>
      <c r="J62" s="111"/>
    </row>
    <row r="64" spans="1:8" ht="12.75">
      <c r="A64" s="78" t="s">
        <v>170</v>
      </c>
      <c r="C64" s="78" t="s">
        <v>171</v>
      </c>
      <c r="D64" s="78" t="s">
        <v>172</v>
      </c>
      <c r="E64" s="78" t="s">
        <v>173</v>
      </c>
      <c r="F64" s="78" t="s">
        <v>174</v>
      </c>
      <c r="G64" s="80" t="s">
        <v>175</v>
      </c>
      <c r="H64" s="88"/>
    </row>
    <row r="65" spans="3:7" ht="12.75">
      <c r="C65" s="79">
        <f>+F14</f>
        <v>2470.191863915079</v>
      </c>
      <c r="D65" s="79">
        <f>+G17</f>
        <v>2470.191863915079</v>
      </c>
      <c r="E65" s="79">
        <f>+J60</f>
        <v>1963.7531279752095</v>
      </c>
      <c r="F65">
        <f>+D11+D12+D13</f>
        <v>152.67</v>
      </c>
      <c r="G65" s="79">
        <f>+C65+J54</f>
        <v>3670.3592829168592</v>
      </c>
    </row>
    <row r="66" spans="1:4" ht="12.75">
      <c r="A66" s="78" t="s">
        <v>176</v>
      </c>
      <c r="D66" s="81">
        <v>41974</v>
      </c>
    </row>
  </sheetData>
  <sheetProtection/>
  <mergeCells count="69">
    <mergeCell ref="A44:D44"/>
    <mergeCell ref="A38:D38"/>
    <mergeCell ref="A40:D40"/>
    <mergeCell ref="A41:D41"/>
    <mergeCell ref="A42:D42"/>
    <mergeCell ref="A43:D43"/>
    <mergeCell ref="A1:J1"/>
    <mergeCell ref="A2:E2"/>
    <mergeCell ref="F2:J2"/>
    <mergeCell ref="A3:B3"/>
    <mergeCell ref="C3:E3"/>
    <mergeCell ref="F3:G3"/>
    <mergeCell ref="H3:J3"/>
    <mergeCell ref="A4:B4"/>
    <mergeCell ref="C4:E4"/>
    <mergeCell ref="F4:G4"/>
    <mergeCell ref="H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H9:J9"/>
    <mergeCell ref="A11:C11"/>
    <mergeCell ref="A12:C12"/>
    <mergeCell ref="A13:C13"/>
    <mergeCell ref="A14:E14"/>
    <mergeCell ref="A18:D19"/>
    <mergeCell ref="E18:G18"/>
    <mergeCell ref="H18:J18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54:D54"/>
    <mergeCell ref="A55:D55"/>
    <mergeCell ref="A56:D56"/>
    <mergeCell ref="A62:J62"/>
    <mergeCell ref="A39:D39"/>
    <mergeCell ref="A49:D49"/>
    <mergeCell ref="A50:D50"/>
    <mergeCell ref="A51:D51"/>
    <mergeCell ref="A52:D52"/>
    <mergeCell ref="A53:D53"/>
  </mergeCells>
  <printOptions/>
  <pageMargins left="0.7" right="0.7" top="0.75" bottom="0.75" header="0.3" footer="0.3"/>
  <pageSetup horizontalDpi="600" verticalDpi="600" orientation="portrait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6">
      <selection activeCell="K17" sqref="K17"/>
    </sheetView>
  </sheetViews>
  <sheetFormatPr defaultColWidth="11.421875" defaultRowHeight="12.75"/>
  <sheetData>
    <row r="1" ht="12.75">
      <c r="A1" t="s">
        <v>52</v>
      </c>
    </row>
    <row r="3" spans="1:6" ht="25.5">
      <c r="A3" s="177" t="s">
        <v>53</v>
      </c>
      <c r="B3" s="178"/>
      <c r="C3" s="54" t="s">
        <v>54</v>
      </c>
      <c r="D3" s="183" t="s">
        <v>56</v>
      </c>
      <c r="E3" s="184"/>
      <c r="F3" s="185" t="s">
        <v>57</v>
      </c>
    </row>
    <row r="4" spans="1:6" ht="12.75">
      <c r="A4" s="179"/>
      <c r="B4" s="180"/>
      <c r="C4" s="55" t="s">
        <v>55</v>
      </c>
      <c r="D4" s="57" t="s">
        <v>58</v>
      </c>
      <c r="E4" s="57" t="s">
        <v>59</v>
      </c>
      <c r="F4" s="186"/>
    </row>
    <row r="5" spans="1:6" ht="12.75">
      <c r="A5" s="181"/>
      <c r="B5" s="182"/>
      <c r="C5" s="56"/>
      <c r="D5" s="58" t="s">
        <v>55</v>
      </c>
      <c r="E5" s="58" t="s">
        <v>55</v>
      </c>
      <c r="F5" s="187"/>
    </row>
    <row r="6" spans="1:6" ht="12.75" customHeight="1">
      <c r="A6" s="168" t="s">
        <v>60</v>
      </c>
      <c r="B6" s="169"/>
      <c r="C6" s="169"/>
      <c r="D6" s="169"/>
      <c r="E6" s="169"/>
      <c r="F6" s="170"/>
    </row>
    <row r="7" spans="1:6" ht="39.75" customHeight="1">
      <c r="A7" s="171" t="s">
        <v>61</v>
      </c>
      <c r="B7" s="172"/>
      <c r="C7" s="59">
        <v>13.55</v>
      </c>
      <c r="D7" s="59">
        <v>12.8</v>
      </c>
      <c r="E7" s="59">
        <v>0.75</v>
      </c>
      <c r="F7" s="166" t="s">
        <v>62</v>
      </c>
    </row>
    <row r="8" spans="1:6" ht="12.75" customHeight="1">
      <c r="A8" s="171" t="s">
        <v>63</v>
      </c>
      <c r="B8" s="172"/>
      <c r="C8" s="59">
        <v>0.3</v>
      </c>
      <c r="D8" s="59">
        <v>0.3</v>
      </c>
      <c r="E8" s="59"/>
      <c r="F8" s="173"/>
    </row>
    <row r="9" spans="1:6" ht="12.75" customHeight="1">
      <c r="A9" s="171" t="s">
        <v>64</v>
      </c>
      <c r="B9" s="172"/>
      <c r="C9" s="59">
        <v>5.4</v>
      </c>
      <c r="D9" s="59">
        <v>5.4</v>
      </c>
      <c r="E9" s="59"/>
      <c r="F9" s="173"/>
    </row>
    <row r="10" spans="1:6" ht="25.5" customHeight="1">
      <c r="A10" s="171" t="s">
        <v>65</v>
      </c>
      <c r="B10" s="172"/>
      <c r="C10" s="59">
        <v>1.7</v>
      </c>
      <c r="D10" s="59">
        <v>1.6</v>
      </c>
      <c r="E10" s="59">
        <v>0.1</v>
      </c>
      <c r="F10" s="173"/>
    </row>
    <row r="11" spans="1:6" ht="12.75" customHeight="1">
      <c r="A11" s="171" t="s">
        <v>32</v>
      </c>
      <c r="B11" s="172"/>
      <c r="C11" s="174" t="s">
        <v>66</v>
      </c>
      <c r="D11" s="176"/>
      <c r="E11" s="175"/>
      <c r="F11" s="167"/>
    </row>
    <row r="12" spans="1:6" ht="78" customHeight="1">
      <c r="A12" s="171" t="s">
        <v>67</v>
      </c>
      <c r="B12" s="172"/>
      <c r="C12" s="59">
        <v>7.5</v>
      </c>
      <c r="D12" s="59"/>
      <c r="E12" s="59">
        <v>7.5</v>
      </c>
      <c r="F12" s="166" t="s">
        <v>68</v>
      </c>
    </row>
    <row r="13" spans="1:6" ht="12.75" customHeight="1">
      <c r="A13" s="171" t="s">
        <v>69</v>
      </c>
      <c r="B13" s="172"/>
      <c r="C13" s="59">
        <v>0.5</v>
      </c>
      <c r="D13" s="59"/>
      <c r="E13" s="59">
        <v>0.5</v>
      </c>
      <c r="F13" s="167"/>
    </row>
    <row r="14" spans="1:6" ht="27" customHeight="1">
      <c r="A14" s="171" t="s">
        <v>70</v>
      </c>
      <c r="B14" s="172"/>
      <c r="C14" s="59">
        <v>15.15</v>
      </c>
      <c r="D14" s="59">
        <v>8.4</v>
      </c>
      <c r="E14" s="59">
        <v>6.75</v>
      </c>
      <c r="F14" s="166" t="s">
        <v>71</v>
      </c>
    </row>
    <row r="15" spans="1:6" ht="38.25" customHeight="1">
      <c r="A15" s="171" t="s">
        <v>72</v>
      </c>
      <c r="B15" s="172"/>
      <c r="C15" s="59">
        <v>0.1</v>
      </c>
      <c r="D15" s="59">
        <v>0.1</v>
      </c>
      <c r="E15" s="59"/>
      <c r="F15" s="173"/>
    </row>
    <row r="16" spans="1:6" ht="38.25" customHeight="1">
      <c r="A16" s="171" t="s">
        <v>73</v>
      </c>
      <c r="B16" s="172"/>
      <c r="C16" s="59">
        <v>0.4</v>
      </c>
      <c r="D16" s="59" t="s">
        <v>74</v>
      </c>
      <c r="E16" s="59"/>
      <c r="F16" s="167"/>
    </row>
    <row r="17" spans="1:6" ht="51">
      <c r="A17" s="171" t="s">
        <v>75</v>
      </c>
      <c r="B17" s="172"/>
      <c r="C17" s="59">
        <v>0.5</v>
      </c>
      <c r="D17" s="59">
        <v>0.5</v>
      </c>
      <c r="E17" s="59"/>
      <c r="F17" s="59" t="s">
        <v>76</v>
      </c>
    </row>
    <row r="18" spans="1:6" ht="12.75" customHeight="1">
      <c r="A18" s="171" t="s">
        <v>77</v>
      </c>
      <c r="B18" s="172"/>
      <c r="C18" s="59">
        <v>6.4</v>
      </c>
      <c r="D18" s="59">
        <v>4</v>
      </c>
      <c r="E18" s="59">
        <v>2.4</v>
      </c>
      <c r="F18" s="166" t="s">
        <v>78</v>
      </c>
    </row>
    <row r="19" spans="1:6" ht="12.75" customHeight="1">
      <c r="A19" s="171" t="s">
        <v>79</v>
      </c>
      <c r="B19" s="172"/>
      <c r="C19" s="59">
        <v>0.3</v>
      </c>
      <c r="D19" s="59">
        <v>0.3</v>
      </c>
      <c r="E19" s="59"/>
      <c r="F19" s="167"/>
    </row>
    <row r="20" spans="1:6" ht="12.75" customHeight="1">
      <c r="A20" s="168" t="s">
        <v>80</v>
      </c>
      <c r="B20" s="169"/>
      <c r="C20" s="169"/>
      <c r="D20" s="169"/>
      <c r="E20" s="169"/>
      <c r="F20" s="170"/>
    </row>
    <row r="21" spans="1:6" ht="14.25">
      <c r="A21" s="163" t="s">
        <v>81</v>
      </c>
      <c r="B21" s="60" t="s">
        <v>82</v>
      </c>
      <c r="C21" s="59">
        <v>7.5</v>
      </c>
      <c r="D21" s="59">
        <v>4.5</v>
      </c>
      <c r="E21" s="59">
        <v>3</v>
      </c>
      <c r="F21" s="166" t="s">
        <v>71</v>
      </c>
    </row>
    <row r="22" spans="1:6" ht="38.25">
      <c r="A22" s="164"/>
      <c r="B22" s="60" t="s">
        <v>83</v>
      </c>
      <c r="C22" s="59">
        <v>1.5</v>
      </c>
      <c r="D22" s="59">
        <v>1.5</v>
      </c>
      <c r="E22" s="59"/>
      <c r="F22" s="173"/>
    </row>
    <row r="23" spans="1:6" ht="12.75">
      <c r="A23" s="164"/>
      <c r="B23" s="60" t="s">
        <v>84</v>
      </c>
      <c r="C23" s="59">
        <v>2</v>
      </c>
      <c r="D23" s="59">
        <v>1.2</v>
      </c>
      <c r="E23" s="59">
        <v>0.8</v>
      </c>
      <c r="F23" s="167"/>
    </row>
    <row r="24" spans="1:6" ht="14.25">
      <c r="A24" s="164"/>
      <c r="B24" s="60" t="s">
        <v>85</v>
      </c>
      <c r="C24" s="59">
        <v>20.3</v>
      </c>
      <c r="D24" s="59">
        <v>12.6</v>
      </c>
      <c r="E24" s="59">
        <v>7.7</v>
      </c>
      <c r="F24" s="166" t="s">
        <v>86</v>
      </c>
    </row>
    <row r="25" spans="1:6" ht="12.75">
      <c r="A25" s="164"/>
      <c r="B25" s="60" t="s">
        <v>87</v>
      </c>
      <c r="C25" s="59">
        <v>2.2</v>
      </c>
      <c r="D25" s="59">
        <v>1.3</v>
      </c>
      <c r="E25" s="59">
        <v>0.9</v>
      </c>
      <c r="F25" s="167"/>
    </row>
    <row r="26" spans="1:6" ht="25.5">
      <c r="A26" s="164"/>
      <c r="B26" s="60" t="s">
        <v>88</v>
      </c>
      <c r="C26" s="59">
        <v>0.06</v>
      </c>
      <c r="D26" s="59">
        <v>0.036</v>
      </c>
      <c r="E26" s="59">
        <v>0.024</v>
      </c>
      <c r="F26" s="59" t="s">
        <v>78</v>
      </c>
    </row>
    <row r="27" spans="1:6" ht="25.5">
      <c r="A27" s="164"/>
      <c r="B27" s="60" t="s">
        <v>89</v>
      </c>
      <c r="C27" s="59">
        <v>20.3</v>
      </c>
      <c r="D27" s="174" t="s">
        <v>90</v>
      </c>
      <c r="E27" s="175"/>
      <c r="F27" s="59" t="s">
        <v>91</v>
      </c>
    </row>
    <row r="28" spans="1:6" ht="12.75">
      <c r="A28" s="165"/>
      <c r="B28" s="60" t="s">
        <v>18</v>
      </c>
      <c r="C28" s="59">
        <v>0.35</v>
      </c>
      <c r="D28" s="59">
        <v>0.22</v>
      </c>
      <c r="E28" s="59">
        <v>0.13</v>
      </c>
      <c r="F28" s="59" t="s">
        <v>92</v>
      </c>
    </row>
    <row r="29" spans="1:6" ht="14.25">
      <c r="A29" s="163" t="s">
        <v>93</v>
      </c>
      <c r="B29" s="60" t="s">
        <v>94</v>
      </c>
      <c r="C29" s="59">
        <v>7.5</v>
      </c>
      <c r="D29" s="59">
        <v>4.5</v>
      </c>
      <c r="E29" s="59">
        <v>3</v>
      </c>
      <c r="F29" s="166" t="s">
        <v>95</v>
      </c>
    </row>
    <row r="30" spans="1:6" ht="12.75">
      <c r="A30" s="164"/>
      <c r="B30" s="60" t="s">
        <v>96</v>
      </c>
      <c r="C30" s="59">
        <v>2</v>
      </c>
      <c r="D30" s="59">
        <v>1.2</v>
      </c>
      <c r="E30" s="59">
        <v>0.8</v>
      </c>
      <c r="F30" s="167"/>
    </row>
    <row r="31" spans="1:6" ht="14.25">
      <c r="A31" s="164"/>
      <c r="B31" s="60" t="s">
        <v>97</v>
      </c>
      <c r="C31" s="59">
        <v>20</v>
      </c>
      <c r="D31" s="59">
        <v>12</v>
      </c>
      <c r="E31" s="59">
        <v>8</v>
      </c>
      <c r="F31" s="166" t="s">
        <v>98</v>
      </c>
    </row>
    <row r="32" spans="1:6" ht="12.75">
      <c r="A32" s="165"/>
      <c r="B32" s="60" t="s">
        <v>99</v>
      </c>
      <c r="C32" s="59">
        <v>2.2</v>
      </c>
      <c r="D32" s="59">
        <v>1.3</v>
      </c>
      <c r="E32" s="59">
        <v>0.9</v>
      </c>
      <c r="F32" s="167"/>
    </row>
    <row r="33" spans="1:6" ht="12.75" customHeight="1">
      <c r="A33" s="168" t="s">
        <v>100</v>
      </c>
      <c r="B33" s="169"/>
      <c r="C33" s="169"/>
      <c r="D33" s="169"/>
      <c r="E33" s="169"/>
      <c r="F33" s="170"/>
    </row>
    <row r="34" spans="1:6" ht="14.25" customHeight="1">
      <c r="A34" s="171" t="s">
        <v>101</v>
      </c>
      <c r="B34" s="172"/>
      <c r="C34" s="59">
        <v>4.25</v>
      </c>
      <c r="D34" s="59">
        <v>4.25</v>
      </c>
      <c r="E34" s="166"/>
      <c r="F34" s="166" t="s">
        <v>62</v>
      </c>
    </row>
    <row r="35" spans="1:6" ht="14.25" customHeight="1">
      <c r="A35" s="171" t="s">
        <v>102</v>
      </c>
      <c r="B35" s="172"/>
      <c r="C35" s="59">
        <v>0.45</v>
      </c>
      <c r="D35" s="59">
        <v>0.45</v>
      </c>
      <c r="E35" s="173"/>
      <c r="F35" s="173"/>
    </row>
    <row r="36" spans="1:6" ht="14.25" customHeight="1">
      <c r="A36" s="171" t="s">
        <v>103</v>
      </c>
      <c r="B36" s="172"/>
      <c r="C36" s="59">
        <v>0.5</v>
      </c>
      <c r="D36" s="59">
        <v>0.5</v>
      </c>
      <c r="E36" s="173"/>
      <c r="F36" s="173"/>
    </row>
    <row r="37" spans="1:6" ht="27" customHeight="1">
      <c r="A37" s="161" t="s">
        <v>104</v>
      </c>
      <c r="B37" s="162"/>
      <c r="C37" s="59">
        <v>1.6</v>
      </c>
      <c r="D37" s="59">
        <v>1.6</v>
      </c>
      <c r="E37" s="173"/>
      <c r="F37" s="173"/>
    </row>
    <row r="38" spans="1:6" ht="39.75" customHeight="1">
      <c r="A38" s="161" t="s">
        <v>105</v>
      </c>
      <c r="B38" s="162"/>
      <c r="C38" s="59">
        <v>1.05</v>
      </c>
      <c r="D38" s="59">
        <v>1.05</v>
      </c>
      <c r="E38" s="173"/>
      <c r="F38" s="173"/>
    </row>
    <row r="39" spans="1:6" ht="27" customHeight="1">
      <c r="A39" s="161" t="s">
        <v>106</v>
      </c>
      <c r="B39" s="162"/>
      <c r="C39" s="59">
        <v>0.55</v>
      </c>
      <c r="D39" s="59">
        <v>0.55</v>
      </c>
      <c r="E39" s="173"/>
      <c r="F39" s="173"/>
    </row>
    <row r="40" spans="1:6" ht="12.75">
      <c r="A40" s="53"/>
      <c r="B40" s="61"/>
      <c r="C40" s="61"/>
      <c r="D40" s="61"/>
      <c r="E40" s="167"/>
      <c r="F40" s="167"/>
    </row>
  </sheetData>
  <sheetProtection/>
  <mergeCells count="39">
    <mergeCell ref="A3:B5"/>
    <mergeCell ref="D3:E3"/>
    <mergeCell ref="F3:F5"/>
    <mergeCell ref="A6:F6"/>
    <mergeCell ref="A7:B7"/>
    <mergeCell ref="F7:F11"/>
    <mergeCell ref="A8:B8"/>
    <mergeCell ref="A9:B9"/>
    <mergeCell ref="A10:B10"/>
    <mergeCell ref="A11:B11"/>
    <mergeCell ref="D27:E27"/>
    <mergeCell ref="C11:E11"/>
    <mergeCell ref="A12:B12"/>
    <mergeCell ref="F12:F13"/>
    <mergeCell ref="A13:B13"/>
    <mergeCell ref="A14:B14"/>
    <mergeCell ref="F14:F16"/>
    <mergeCell ref="A15:B15"/>
    <mergeCell ref="A16:B16"/>
    <mergeCell ref="A36:B36"/>
    <mergeCell ref="A37:B37"/>
    <mergeCell ref="A17:B17"/>
    <mergeCell ref="A18:B18"/>
    <mergeCell ref="F18:F19"/>
    <mergeCell ref="A19:B19"/>
    <mergeCell ref="A20:F20"/>
    <mergeCell ref="A21:A28"/>
    <mergeCell ref="F21:F23"/>
    <mergeCell ref="F24:F25"/>
    <mergeCell ref="A38:B38"/>
    <mergeCell ref="A39:B39"/>
    <mergeCell ref="A29:A32"/>
    <mergeCell ref="F29:F30"/>
    <mergeCell ref="F31:F32"/>
    <mergeCell ref="A33:F33"/>
    <mergeCell ref="A34:B34"/>
    <mergeCell ref="E34:E40"/>
    <mergeCell ref="F34:F40"/>
    <mergeCell ref="A35:B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14" sqref="H14"/>
    </sheetView>
  </sheetViews>
  <sheetFormatPr defaultColWidth="11.421875" defaultRowHeight="12.75"/>
  <sheetData>
    <row r="1" spans="1:6" ht="25.5">
      <c r="A1" s="177" t="s">
        <v>53</v>
      </c>
      <c r="B1" s="178"/>
      <c r="C1" s="62" t="s">
        <v>54</v>
      </c>
      <c r="D1" s="183" t="s">
        <v>56</v>
      </c>
      <c r="E1" s="184"/>
      <c r="F1" s="185" t="s">
        <v>57</v>
      </c>
    </row>
    <row r="2" spans="1:6" ht="12.75">
      <c r="A2" s="179"/>
      <c r="B2" s="180"/>
      <c r="C2" s="63" t="s">
        <v>55</v>
      </c>
      <c r="D2" s="57" t="s">
        <v>58</v>
      </c>
      <c r="E2" s="57" t="s">
        <v>59</v>
      </c>
      <c r="F2" s="186"/>
    </row>
    <row r="3" spans="1:6" ht="12.75">
      <c r="A3" s="181"/>
      <c r="B3" s="182"/>
      <c r="C3" s="64"/>
      <c r="D3" s="58" t="s">
        <v>55</v>
      </c>
      <c r="E3" s="58" t="s">
        <v>55</v>
      </c>
      <c r="F3" s="187"/>
    </row>
    <row r="4" spans="1:6" ht="12.75" customHeight="1">
      <c r="A4" s="168" t="s">
        <v>60</v>
      </c>
      <c r="B4" s="169"/>
      <c r="C4" s="169"/>
      <c r="D4" s="169"/>
      <c r="E4" s="169"/>
      <c r="F4" s="170"/>
    </row>
    <row r="5" spans="1:6" ht="39.75" customHeight="1">
      <c r="A5" s="171" t="s">
        <v>61</v>
      </c>
      <c r="B5" s="172"/>
      <c r="C5" s="59">
        <v>13.55</v>
      </c>
      <c r="D5" s="59">
        <v>12.8</v>
      </c>
      <c r="E5" s="59">
        <v>0.75</v>
      </c>
      <c r="F5" s="166" t="s">
        <v>62</v>
      </c>
    </row>
    <row r="6" spans="1:6" ht="12.75" customHeight="1">
      <c r="A6" s="171" t="s">
        <v>63</v>
      </c>
      <c r="B6" s="172"/>
      <c r="C6" s="59">
        <v>0.3</v>
      </c>
      <c r="D6" s="59">
        <v>0.3</v>
      </c>
      <c r="E6" s="59"/>
      <c r="F6" s="173"/>
    </row>
    <row r="7" spans="1:6" ht="12.75" customHeight="1">
      <c r="A7" s="171" t="s">
        <v>64</v>
      </c>
      <c r="B7" s="172"/>
      <c r="C7" s="59">
        <v>5.25</v>
      </c>
      <c r="D7" s="59">
        <v>5.25</v>
      </c>
      <c r="E7" s="59"/>
      <c r="F7" s="173"/>
    </row>
    <row r="8" spans="1:6" ht="25.5" customHeight="1">
      <c r="A8" s="171" t="s">
        <v>65</v>
      </c>
      <c r="B8" s="172"/>
      <c r="C8" s="59">
        <v>2</v>
      </c>
      <c r="D8" s="59">
        <v>1.75</v>
      </c>
      <c r="E8" s="59">
        <v>0.25</v>
      </c>
      <c r="F8" s="173"/>
    </row>
    <row r="9" spans="1:6" ht="12.75" customHeight="1">
      <c r="A9" s="171" t="s">
        <v>32</v>
      </c>
      <c r="B9" s="172"/>
      <c r="C9" s="174" t="s">
        <v>66</v>
      </c>
      <c r="D9" s="176"/>
      <c r="E9" s="175"/>
      <c r="F9" s="167"/>
    </row>
    <row r="10" spans="1:6" ht="78" customHeight="1">
      <c r="A10" s="171" t="s">
        <v>67</v>
      </c>
      <c r="B10" s="172"/>
      <c r="C10" s="59">
        <v>7.5</v>
      </c>
      <c r="D10" s="59"/>
      <c r="E10" s="59">
        <v>7.5</v>
      </c>
      <c r="F10" s="166" t="s">
        <v>68</v>
      </c>
    </row>
    <row r="11" spans="1:6" ht="12.75" customHeight="1">
      <c r="A11" s="171" t="s">
        <v>69</v>
      </c>
      <c r="B11" s="172"/>
      <c r="C11" s="59">
        <v>0.5</v>
      </c>
      <c r="D11" s="59"/>
      <c r="E11" s="59">
        <v>0.5</v>
      </c>
      <c r="F11" s="167"/>
    </row>
    <row r="12" spans="1:6" ht="27" customHeight="1">
      <c r="A12" s="171" t="s">
        <v>107</v>
      </c>
      <c r="B12" s="172"/>
      <c r="C12" s="59">
        <v>15.25</v>
      </c>
      <c r="D12" s="59">
        <v>8.45</v>
      </c>
      <c r="E12" s="59">
        <v>6.8</v>
      </c>
      <c r="F12" s="166" t="s">
        <v>71</v>
      </c>
    </row>
    <row r="13" spans="1:6" ht="38.25" customHeight="1">
      <c r="A13" s="171" t="s">
        <v>72</v>
      </c>
      <c r="B13" s="172"/>
      <c r="C13" s="59">
        <v>0.1</v>
      </c>
      <c r="D13" s="59">
        <v>0.1</v>
      </c>
      <c r="E13" s="59"/>
      <c r="F13" s="173"/>
    </row>
    <row r="14" spans="1:6" ht="38.25" customHeight="1">
      <c r="A14" s="171" t="s">
        <v>73</v>
      </c>
      <c r="B14" s="172"/>
      <c r="C14" s="59">
        <v>0.4</v>
      </c>
      <c r="D14" s="59" t="s">
        <v>108</v>
      </c>
      <c r="E14" s="59"/>
      <c r="F14" s="167"/>
    </row>
    <row r="15" spans="1:6" ht="51">
      <c r="A15" s="171" t="s">
        <v>75</v>
      </c>
      <c r="B15" s="172"/>
      <c r="C15" s="59">
        <v>0.5</v>
      </c>
      <c r="D15" s="59">
        <v>0.5</v>
      </c>
      <c r="E15" s="59"/>
      <c r="F15" s="59" t="s">
        <v>76</v>
      </c>
    </row>
    <row r="16" spans="1:6" ht="12.75" customHeight="1">
      <c r="A16" s="171" t="s">
        <v>109</v>
      </c>
      <c r="B16" s="172"/>
      <c r="C16" s="59">
        <v>6.4</v>
      </c>
      <c r="D16" s="59">
        <v>4</v>
      </c>
      <c r="E16" s="59">
        <v>2.4</v>
      </c>
      <c r="F16" s="166" t="s">
        <v>78</v>
      </c>
    </row>
    <row r="17" spans="1:6" ht="12.75" customHeight="1">
      <c r="A17" s="171" t="s">
        <v>110</v>
      </c>
      <c r="B17" s="172"/>
      <c r="C17" s="59">
        <v>0.3</v>
      </c>
      <c r="D17" s="59">
        <v>0.3</v>
      </c>
      <c r="E17" s="59"/>
      <c r="F17" s="167"/>
    </row>
    <row r="18" spans="1:6" ht="12.75" customHeight="1">
      <c r="A18" s="168" t="s">
        <v>80</v>
      </c>
      <c r="B18" s="169"/>
      <c r="C18" s="169"/>
      <c r="D18" s="169"/>
      <c r="E18" s="169"/>
      <c r="F18" s="170"/>
    </row>
    <row r="19" spans="1:6" ht="14.25">
      <c r="A19" s="163" t="s">
        <v>81</v>
      </c>
      <c r="B19" s="60" t="s">
        <v>111</v>
      </c>
      <c r="C19" s="59">
        <v>7.63</v>
      </c>
      <c r="D19" s="59">
        <v>4.58</v>
      </c>
      <c r="E19" s="59">
        <v>3.05</v>
      </c>
      <c r="F19" s="166" t="s">
        <v>71</v>
      </c>
    </row>
    <row r="20" spans="1:6" ht="38.25">
      <c r="A20" s="164"/>
      <c r="B20" s="60" t="s">
        <v>83</v>
      </c>
      <c r="C20" s="59">
        <v>1.5</v>
      </c>
      <c r="D20" s="59">
        <v>1.5</v>
      </c>
      <c r="E20" s="59"/>
      <c r="F20" s="173"/>
    </row>
    <row r="21" spans="1:6" ht="12.75">
      <c r="A21" s="164"/>
      <c r="B21" s="60" t="s">
        <v>84</v>
      </c>
      <c r="C21" s="59">
        <v>2</v>
      </c>
      <c r="D21" s="59">
        <v>1.2</v>
      </c>
      <c r="E21" s="59">
        <v>0.8</v>
      </c>
      <c r="F21" s="167"/>
    </row>
    <row r="22" spans="1:6" ht="28.5">
      <c r="A22" s="164"/>
      <c r="B22" s="60" t="s">
        <v>112</v>
      </c>
      <c r="C22" s="59">
        <v>20.43</v>
      </c>
      <c r="D22" s="59">
        <v>12.68</v>
      </c>
      <c r="E22" s="59">
        <v>7.75</v>
      </c>
      <c r="F22" s="166" t="s">
        <v>86</v>
      </c>
    </row>
    <row r="23" spans="1:6" ht="12.75">
      <c r="A23" s="164"/>
      <c r="B23" s="60" t="s">
        <v>87</v>
      </c>
      <c r="C23" s="59">
        <v>2.2</v>
      </c>
      <c r="D23" s="59">
        <v>1.3</v>
      </c>
      <c r="E23" s="59">
        <v>0.9</v>
      </c>
      <c r="F23" s="167"/>
    </row>
    <row r="24" spans="1:6" ht="25.5">
      <c r="A24" s="164"/>
      <c r="B24" s="60" t="s">
        <v>88</v>
      </c>
      <c r="C24" s="59">
        <v>0.06</v>
      </c>
      <c r="D24" s="59">
        <v>0.036</v>
      </c>
      <c r="E24" s="59">
        <v>0.024</v>
      </c>
      <c r="F24" s="59" t="s">
        <v>78</v>
      </c>
    </row>
    <row r="25" spans="1:6" ht="25.5">
      <c r="A25" s="164"/>
      <c r="B25" s="60" t="s">
        <v>113</v>
      </c>
      <c r="C25" s="59">
        <v>20.43</v>
      </c>
      <c r="D25" s="174">
        <v>-8</v>
      </c>
      <c r="E25" s="175"/>
      <c r="F25" s="59" t="s">
        <v>91</v>
      </c>
    </row>
    <row r="26" spans="1:6" ht="12.75">
      <c r="A26" s="165"/>
      <c r="B26" s="60" t="s">
        <v>18</v>
      </c>
      <c r="C26" s="59">
        <v>0.35</v>
      </c>
      <c r="D26" s="59">
        <v>0.22</v>
      </c>
      <c r="E26" s="59">
        <v>0.13</v>
      </c>
      <c r="F26" s="59" t="s">
        <v>92</v>
      </c>
    </row>
    <row r="27" spans="1:6" ht="14.25">
      <c r="A27" s="163" t="s">
        <v>93</v>
      </c>
      <c r="B27" s="60" t="s">
        <v>114</v>
      </c>
      <c r="C27" s="59">
        <v>7.63</v>
      </c>
      <c r="D27" s="59">
        <v>4.58</v>
      </c>
      <c r="E27" s="59">
        <v>3.05</v>
      </c>
      <c r="F27" s="166" t="s">
        <v>95</v>
      </c>
    </row>
    <row r="28" spans="1:6" ht="12.75">
      <c r="A28" s="164"/>
      <c r="B28" s="60" t="s">
        <v>96</v>
      </c>
      <c r="C28" s="59">
        <v>2</v>
      </c>
      <c r="D28" s="59">
        <v>1.2</v>
      </c>
      <c r="E28" s="59">
        <v>0.8</v>
      </c>
      <c r="F28" s="167"/>
    </row>
    <row r="29" spans="1:6" ht="14.25">
      <c r="A29" s="164"/>
      <c r="B29" s="60" t="s">
        <v>115</v>
      </c>
      <c r="C29" s="59">
        <v>20.13</v>
      </c>
      <c r="D29" s="59">
        <v>12.08</v>
      </c>
      <c r="E29" s="59">
        <v>8.05</v>
      </c>
      <c r="F29" s="166" t="s">
        <v>98</v>
      </c>
    </row>
    <row r="30" spans="1:6" ht="12.75">
      <c r="A30" s="165"/>
      <c r="B30" s="60" t="s">
        <v>99</v>
      </c>
      <c r="C30" s="59">
        <v>2.2</v>
      </c>
      <c r="D30" s="59">
        <v>1.3</v>
      </c>
      <c r="E30" s="59">
        <v>0.9</v>
      </c>
      <c r="F30" s="167"/>
    </row>
    <row r="31" spans="1:6" ht="12.75" customHeight="1">
      <c r="A31" s="168" t="s">
        <v>100</v>
      </c>
      <c r="B31" s="169"/>
      <c r="C31" s="169"/>
      <c r="D31" s="169"/>
      <c r="E31" s="169"/>
      <c r="F31" s="170"/>
    </row>
    <row r="32" spans="1:6" ht="14.25" customHeight="1">
      <c r="A32" s="171" t="s">
        <v>116</v>
      </c>
      <c r="B32" s="172"/>
      <c r="C32" s="59">
        <v>4.25</v>
      </c>
      <c r="D32" s="59">
        <v>4.25</v>
      </c>
      <c r="E32" s="166"/>
      <c r="F32" s="166" t="s">
        <v>62</v>
      </c>
    </row>
    <row r="33" spans="1:6" ht="25.5" customHeight="1">
      <c r="A33" s="171" t="s">
        <v>117</v>
      </c>
      <c r="B33" s="172"/>
      <c r="C33" s="59">
        <v>0.45</v>
      </c>
      <c r="D33" s="59">
        <v>0.45</v>
      </c>
      <c r="E33" s="173"/>
      <c r="F33" s="173"/>
    </row>
    <row r="34" spans="1:6" ht="14.25" customHeight="1">
      <c r="A34" s="171" t="s">
        <v>103</v>
      </c>
      <c r="B34" s="172"/>
      <c r="C34" s="59">
        <v>0.68</v>
      </c>
      <c r="D34" s="59">
        <v>0.68</v>
      </c>
      <c r="E34" s="173"/>
      <c r="F34" s="173"/>
    </row>
    <row r="35" spans="1:6" ht="27" customHeight="1">
      <c r="A35" s="161" t="s">
        <v>104</v>
      </c>
      <c r="B35" s="162"/>
      <c r="C35" s="59">
        <v>1.6</v>
      </c>
      <c r="D35" s="59">
        <v>1.6</v>
      </c>
      <c r="E35" s="173"/>
      <c r="F35" s="173"/>
    </row>
    <row r="36" spans="1:6" ht="39.75" customHeight="1">
      <c r="A36" s="161" t="s">
        <v>105</v>
      </c>
      <c r="B36" s="162"/>
      <c r="C36" s="59">
        <v>1.05</v>
      </c>
      <c r="D36" s="59">
        <v>1.05</v>
      </c>
      <c r="E36" s="173"/>
      <c r="F36" s="173"/>
    </row>
    <row r="37" spans="1:6" ht="27" customHeight="1">
      <c r="A37" s="161" t="s">
        <v>106</v>
      </c>
      <c r="B37" s="162"/>
      <c r="C37" s="59">
        <v>0.55</v>
      </c>
      <c r="D37" s="59">
        <v>0.55</v>
      </c>
      <c r="E37" s="173"/>
      <c r="F37" s="173"/>
    </row>
    <row r="38" spans="1:6" ht="12.75">
      <c r="A38" s="53"/>
      <c r="B38" s="61"/>
      <c r="C38" s="61"/>
      <c r="D38" s="61"/>
      <c r="E38" s="167"/>
      <c r="F38" s="167"/>
    </row>
    <row r="40" ht="12.75">
      <c r="A40" t="s">
        <v>118</v>
      </c>
    </row>
    <row r="42" ht="14.25">
      <c r="A42" t="s">
        <v>119</v>
      </c>
    </row>
    <row r="44" ht="12.75">
      <c r="A44" t="s">
        <v>120</v>
      </c>
    </row>
    <row r="46" ht="12.75">
      <c r="A46" t="s">
        <v>121</v>
      </c>
    </row>
    <row r="48" ht="12.75">
      <c r="A48" t="s">
        <v>122</v>
      </c>
    </row>
    <row r="50" ht="14.25">
      <c r="A50" t="s">
        <v>123</v>
      </c>
    </row>
    <row r="52" ht="12.75">
      <c r="A52" t="s">
        <v>124</v>
      </c>
    </row>
    <row r="54" ht="12.75">
      <c r="A54" t="s">
        <v>125</v>
      </c>
    </row>
    <row r="56" ht="12.75">
      <c r="A56" t="s">
        <v>126</v>
      </c>
    </row>
    <row r="58" ht="12.75">
      <c r="A58" t="s">
        <v>127</v>
      </c>
    </row>
    <row r="60" ht="12.75">
      <c r="A60" t="s">
        <v>128</v>
      </c>
    </row>
    <row r="62" ht="12.75">
      <c r="A62" t="s">
        <v>129</v>
      </c>
    </row>
  </sheetData>
  <sheetProtection/>
  <mergeCells count="39">
    <mergeCell ref="A36:B36"/>
    <mergeCell ref="A37:B37"/>
    <mergeCell ref="A27:A30"/>
    <mergeCell ref="F27:F28"/>
    <mergeCell ref="F29:F30"/>
    <mergeCell ref="A31:F31"/>
    <mergeCell ref="A32:B32"/>
    <mergeCell ref="E32:E38"/>
    <mergeCell ref="F32:F38"/>
    <mergeCell ref="A33:B33"/>
    <mergeCell ref="A34:B34"/>
    <mergeCell ref="A35:B35"/>
    <mergeCell ref="A15:B15"/>
    <mergeCell ref="A16:B16"/>
    <mergeCell ref="F16:F17"/>
    <mergeCell ref="A17:B17"/>
    <mergeCell ref="A18:F18"/>
    <mergeCell ref="A19:A26"/>
    <mergeCell ref="F19:F21"/>
    <mergeCell ref="F22:F23"/>
    <mergeCell ref="D25:E25"/>
    <mergeCell ref="C9:E9"/>
    <mergeCell ref="A10:B10"/>
    <mergeCell ref="F10:F11"/>
    <mergeCell ref="A11:B11"/>
    <mergeCell ref="A12:B12"/>
    <mergeCell ref="F12:F14"/>
    <mergeCell ref="A13:B13"/>
    <mergeCell ref="A14:B14"/>
    <mergeCell ref="A1:B3"/>
    <mergeCell ref="D1:E1"/>
    <mergeCell ref="F1:F3"/>
    <mergeCell ref="A4:F4"/>
    <mergeCell ref="A5:B5"/>
    <mergeCell ref="F5:F9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5">
      <selection activeCell="H15" sqref="H15"/>
    </sheetView>
  </sheetViews>
  <sheetFormatPr defaultColWidth="11.421875" defaultRowHeight="12.75"/>
  <sheetData>
    <row r="1" ht="30">
      <c r="A1" s="67" t="s">
        <v>130</v>
      </c>
    </row>
    <row r="5" ht="12.75">
      <c r="A5" t="s">
        <v>52</v>
      </c>
    </row>
    <row r="7" ht="12.75">
      <c r="A7" t="s">
        <v>131</v>
      </c>
    </row>
    <row r="9" spans="1:6" ht="12.75" customHeight="1">
      <c r="A9" s="204" t="s">
        <v>53</v>
      </c>
      <c r="B9" s="205"/>
      <c r="C9" s="70" t="s">
        <v>54</v>
      </c>
      <c r="D9" s="210" t="s">
        <v>56</v>
      </c>
      <c r="E9" s="211"/>
      <c r="F9" s="212" t="s">
        <v>57</v>
      </c>
    </row>
    <row r="10" spans="1:6" ht="12.75">
      <c r="A10" s="206"/>
      <c r="B10" s="207"/>
      <c r="C10" s="71" t="s">
        <v>55</v>
      </c>
      <c r="D10" s="73" t="s">
        <v>58</v>
      </c>
      <c r="E10" s="73" t="s">
        <v>59</v>
      </c>
      <c r="F10" s="213"/>
    </row>
    <row r="11" spans="1:6" ht="12.75">
      <c r="A11" s="208"/>
      <c r="B11" s="209"/>
      <c r="C11" s="72"/>
      <c r="D11" s="74" t="s">
        <v>55</v>
      </c>
      <c r="E11" s="74" t="s">
        <v>55</v>
      </c>
      <c r="F11" s="214"/>
    </row>
    <row r="12" spans="1:6" ht="12.75" customHeight="1">
      <c r="A12" s="195" t="s">
        <v>60</v>
      </c>
      <c r="B12" s="196"/>
      <c r="C12" s="196"/>
      <c r="D12" s="196"/>
      <c r="E12" s="196"/>
      <c r="F12" s="197"/>
    </row>
    <row r="13" spans="1:6" ht="42" customHeight="1">
      <c r="A13" s="198" t="s">
        <v>61</v>
      </c>
      <c r="B13" s="199"/>
      <c r="C13" s="75">
        <v>13.55</v>
      </c>
      <c r="D13" s="75">
        <v>12.8</v>
      </c>
      <c r="E13" s="75">
        <v>0.75</v>
      </c>
      <c r="F13" s="193" t="s">
        <v>62</v>
      </c>
    </row>
    <row r="14" spans="1:6" ht="12.75" customHeight="1">
      <c r="A14" s="198" t="s">
        <v>63</v>
      </c>
      <c r="B14" s="199"/>
      <c r="C14" s="75">
        <v>0.3</v>
      </c>
      <c r="D14" s="75">
        <v>0.3</v>
      </c>
      <c r="E14" s="75"/>
      <c r="F14" s="200"/>
    </row>
    <row r="15" spans="1:6" ht="15" customHeight="1">
      <c r="A15" s="198" t="s">
        <v>132</v>
      </c>
      <c r="B15" s="199"/>
      <c r="C15" s="75">
        <v>5.25</v>
      </c>
      <c r="D15" s="75">
        <v>5.25</v>
      </c>
      <c r="E15" s="75"/>
      <c r="F15" s="200"/>
    </row>
    <row r="16" spans="1:6" ht="26.25" customHeight="1">
      <c r="A16" s="198" t="s">
        <v>65</v>
      </c>
      <c r="B16" s="199"/>
      <c r="C16" s="75">
        <v>2.1</v>
      </c>
      <c r="D16" s="75">
        <v>1.8</v>
      </c>
      <c r="E16" s="75">
        <v>0.3</v>
      </c>
      <c r="F16" s="200"/>
    </row>
    <row r="17" spans="1:6" ht="26.25" customHeight="1">
      <c r="A17" s="198" t="s">
        <v>133</v>
      </c>
      <c r="B17" s="199"/>
      <c r="C17" s="75">
        <v>0.5</v>
      </c>
      <c r="D17" s="75">
        <v>0.5</v>
      </c>
      <c r="E17" s="75"/>
      <c r="F17" s="194"/>
    </row>
    <row r="18" spans="1:6" ht="12.75" customHeight="1">
      <c r="A18" s="198" t="s">
        <v>32</v>
      </c>
      <c r="B18" s="199"/>
      <c r="C18" s="201" t="s">
        <v>66</v>
      </c>
      <c r="D18" s="203"/>
      <c r="E18" s="202"/>
      <c r="F18" s="69"/>
    </row>
    <row r="19" spans="1:6" ht="81" customHeight="1">
      <c r="A19" s="198" t="s">
        <v>67</v>
      </c>
      <c r="B19" s="199"/>
      <c r="C19" s="75">
        <v>7.5</v>
      </c>
      <c r="D19" s="75"/>
      <c r="E19" s="75">
        <v>7.5</v>
      </c>
      <c r="F19" s="193" t="s">
        <v>134</v>
      </c>
    </row>
    <row r="20" spans="1:6" ht="12.75" customHeight="1">
      <c r="A20" s="198" t="s">
        <v>69</v>
      </c>
      <c r="B20" s="199"/>
      <c r="C20" s="75">
        <v>0.5</v>
      </c>
      <c r="D20" s="75"/>
      <c r="E20" s="75">
        <v>0.5</v>
      </c>
      <c r="F20" s="194"/>
    </row>
    <row r="21" spans="1:6" ht="28.5" customHeight="1">
      <c r="A21" s="198" t="s">
        <v>107</v>
      </c>
      <c r="B21" s="199"/>
      <c r="C21" s="75">
        <v>15.35</v>
      </c>
      <c r="D21" s="75">
        <v>8.5</v>
      </c>
      <c r="E21" s="75">
        <v>6.85</v>
      </c>
      <c r="F21" s="193" t="s">
        <v>71</v>
      </c>
    </row>
    <row r="22" spans="1:6" ht="26.25" customHeight="1">
      <c r="A22" s="198" t="s">
        <v>135</v>
      </c>
      <c r="B22" s="199"/>
      <c r="C22" s="75">
        <v>0.1</v>
      </c>
      <c r="D22" s="75">
        <v>0.1</v>
      </c>
      <c r="E22" s="75"/>
      <c r="F22" s="194"/>
    </row>
    <row r="23" spans="1:6" ht="12.75" customHeight="1">
      <c r="A23" s="198" t="s">
        <v>136</v>
      </c>
      <c r="B23" s="199"/>
      <c r="C23" s="75">
        <v>6.4</v>
      </c>
      <c r="D23" s="75">
        <v>4</v>
      </c>
      <c r="E23" s="75">
        <v>2.4</v>
      </c>
      <c r="F23" s="193" t="s">
        <v>78</v>
      </c>
    </row>
    <row r="24" spans="1:6" ht="12.75" customHeight="1">
      <c r="A24" s="198" t="s">
        <v>137</v>
      </c>
      <c r="B24" s="199"/>
      <c r="C24" s="75">
        <v>0.3</v>
      </c>
      <c r="D24" s="75">
        <v>0.3</v>
      </c>
      <c r="E24" s="75"/>
      <c r="F24" s="194"/>
    </row>
    <row r="25" spans="1:6" ht="12.75" customHeight="1">
      <c r="A25" s="195" t="s">
        <v>80</v>
      </c>
      <c r="B25" s="196"/>
      <c r="C25" s="196"/>
      <c r="D25" s="196"/>
      <c r="E25" s="196"/>
      <c r="F25" s="197"/>
    </row>
    <row r="26" spans="1:6" ht="14.25">
      <c r="A26" s="190" t="s">
        <v>81</v>
      </c>
      <c r="B26" s="76" t="s">
        <v>138</v>
      </c>
      <c r="C26" s="75">
        <v>7.75</v>
      </c>
      <c r="D26" s="75">
        <v>4.65</v>
      </c>
      <c r="E26" s="75">
        <v>3.1</v>
      </c>
      <c r="F26" s="193" t="s">
        <v>71</v>
      </c>
    </row>
    <row r="27" spans="1:6" ht="38.25">
      <c r="A27" s="191"/>
      <c r="B27" s="76" t="s">
        <v>83</v>
      </c>
      <c r="C27" s="75">
        <v>1.5</v>
      </c>
      <c r="D27" s="75">
        <v>1.5</v>
      </c>
      <c r="E27" s="75"/>
      <c r="F27" s="200"/>
    </row>
    <row r="28" spans="1:6" ht="12.75">
      <c r="A28" s="191"/>
      <c r="B28" s="76" t="s">
        <v>84</v>
      </c>
      <c r="C28" s="75">
        <v>2</v>
      </c>
      <c r="D28" s="75">
        <v>1.2</v>
      </c>
      <c r="E28" s="75">
        <v>0.8</v>
      </c>
      <c r="F28" s="194"/>
    </row>
    <row r="29" spans="1:6" ht="28.5">
      <c r="A29" s="191"/>
      <c r="B29" s="76" t="s">
        <v>139</v>
      </c>
      <c r="C29" s="75">
        <v>20.55</v>
      </c>
      <c r="D29" s="75">
        <v>12.75</v>
      </c>
      <c r="E29" s="75">
        <v>7.8</v>
      </c>
      <c r="F29" s="193" t="s">
        <v>86</v>
      </c>
    </row>
    <row r="30" spans="1:6" ht="12.75">
      <c r="A30" s="191"/>
      <c r="B30" s="76" t="s">
        <v>87</v>
      </c>
      <c r="C30" s="75">
        <v>2.2</v>
      </c>
      <c r="D30" s="75">
        <v>1.3</v>
      </c>
      <c r="E30" s="75">
        <v>0.9</v>
      </c>
      <c r="F30" s="194"/>
    </row>
    <row r="31" spans="1:6" ht="25.5">
      <c r="A31" s="191"/>
      <c r="B31" s="76" t="s">
        <v>88</v>
      </c>
      <c r="C31" s="75">
        <v>0.06</v>
      </c>
      <c r="D31" s="75">
        <v>0.036</v>
      </c>
      <c r="E31" s="75">
        <v>0.024</v>
      </c>
      <c r="F31" s="75" t="s">
        <v>78</v>
      </c>
    </row>
    <row r="32" spans="1:6" ht="25.5">
      <c r="A32" s="191"/>
      <c r="B32" s="76" t="s">
        <v>140</v>
      </c>
      <c r="C32" s="75">
        <v>20.55</v>
      </c>
      <c r="D32" s="201">
        <v>-9</v>
      </c>
      <c r="E32" s="202"/>
      <c r="F32" s="75" t="s">
        <v>91</v>
      </c>
    </row>
    <row r="33" spans="1:6" ht="12.75">
      <c r="A33" s="192"/>
      <c r="B33" s="76" t="s">
        <v>18</v>
      </c>
      <c r="C33" s="75">
        <v>0.35</v>
      </c>
      <c r="D33" s="75">
        <v>0.22</v>
      </c>
      <c r="E33" s="75">
        <v>0.13</v>
      </c>
      <c r="F33" s="75" t="s">
        <v>92</v>
      </c>
    </row>
    <row r="34" spans="1:6" ht="14.25">
      <c r="A34" s="190" t="s">
        <v>93</v>
      </c>
      <c r="B34" s="76" t="s">
        <v>94</v>
      </c>
      <c r="C34" s="75">
        <v>7.75</v>
      </c>
      <c r="D34" s="75">
        <v>4.65</v>
      </c>
      <c r="E34" s="75">
        <v>3.1</v>
      </c>
      <c r="F34" s="193" t="s">
        <v>95</v>
      </c>
    </row>
    <row r="35" spans="1:6" ht="12.75">
      <c r="A35" s="191"/>
      <c r="B35" s="76" t="s">
        <v>96</v>
      </c>
      <c r="C35" s="75">
        <v>2</v>
      </c>
      <c r="D35" s="75">
        <v>1.2</v>
      </c>
      <c r="E35" s="75">
        <v>0.8</v>
      </c>
      <c r="F35" s="194"/>
    </row>
    <row r="36" spans="1:6" ht="14.25">
      <c r="A36" s="191"/>
      <c r="B36" s="76" t="s">
        <v>97</v>
      </c>
      <c r="C36" s="75">
        <v>20.25</v>
      </c>
      <c r="D36" s="75">
        <v>12.15</v>
      </c>
      <c r="E36" s="75">
        <v>8.1</v>
      </c>
      <c r="F36" s="193" t="s">
        <v>98</v>
      </c>
    </row>
    <row r="37" spans="1:6" ht="12.75">
      <c r="A37" s="192"/>
      <c r="B37" s="76" t="s">
        <v>99</v>
      </c>
      <c r="C37" s="75">
        <v>2.2</v>
      </c>
      <c r="D37" s="75">
        <v>1.3</v>
      </c>
      <c r="E37" s="75">
        <v>0.9</v>
      </c>
      <c r="F37" s="194"/>
    </row>
    <row r="38" spans="1:6" ht="12.75" customHeight="1">
      <c r="A38" s="195" t="s">
        <v>100</v>
      </c>
      <c r="B38" s="196"/>
      <c r="C38" s="196"/>
      <c r="D38" s="196"/>
      <c r="E38" s="196"/>
      <c r="F38" s="197"/>
    </row>
    <row r="39" spans="1:6" ht="15" customHeight="1">
      <c r="A39" s="198" t="s">
        <v>141</v>
      </c>
      <c r="B39" s="199"/>
      <c r="C39" s="75">
        <v>4.25</v>
      </c>
      <c r="D39" s="75">
        <v>4.25</v>
      </c>
      <c r="E39" s="193"/>
      <c r="F39" s="193" t="s">
        <v>62</v>
      </c>
    </row>
    <row r="40" spans="1:6" ht="26.25" customHeight="1">
      <c r="A40" s="198" t="s">
        <v>117</v>
      </c>
      <c r="B40" s="199"/>
      <c r="C40" s="75">
        <v>0.45</v>
      </c>
      <c r="D40" s="75">
        <v>0.45</v>
      </c>
      <c r="E40" s="200"/>
      <c r="F40" s="200"/>
    </row>
    <row r="41" spans="1:6" ht="15" customHeight="1">
      <c r="A41" s="198" t="s">
        <v>142</v>
      </c>
      <c r="B41" s="199"/>
      <c r="C41" s="75">
        <v>0.68</v>
      </c>
      <c r="D41" s="75">
        <v>0.68</v>
      </c>
      <c r="E41" s="200"/>
      <c r="F41" s="200"/>
    </row>
    <row r="42" spans="1:6" ht="28.5" customHeight="1">
      <c r="A42" s="188" t="s">
        <v>143</v>
      </c>
      <c r="B42" s="189"/>
      <c r="C42" s="75">
        <v>1</v>
      </c>
      <c r="D42" s="75">
        <v>1</v>
      </c>
      <c r="E42" s="200"/>
      <c r="F42" s="200"/>
    </row>
    <row r="43" spans="1:6" ht="28.5" customHeight="1">
      <c r="A43" s="188" t="s">
        <v>144</v>
      </c>
      <c r="B43" s="189"/>
      <c r="C43" s="75">
        <v>0.55</v>
      </c>
      <c r="D43" s="75">
        <v>0.55</v>
      </c>
      <c r="E43" s="200"/>
      <c r="F43" s="200"/>
    </row>
    <row r="44" spans="1:6" ht="12.75">
      <c r="A44" s="68"/>
      <c r="E44" s="200"/>
      <c r="F44" s="200"/>
    </row>
    <row r="45" spans="1:6" ht="12.75">
      <c r="A45" s="53"/>
      <c r="B45" s="61"/>
      <c r="C45" s="61"/>
      <c r="D45" s="61"/>
      <c r="E45" s="194"/>
      <c r="F45" s="194"/>
    </row>
    <row r="47" ht="12.75">
      <c r="A47" t="s">
        <v>145</v>
      </c>
    </row>
    <row r="49" ht="12.75">
      <c r="A49" t="s">
        <v>146</v>
      </c>
    </row>
    <row r="51" ht="12.75">
      <c r="A51" t="s">
        <v>147</v>
      </c>
    </row>
    <row r="53" ht="12.75">
      <c r="A53" t="s">
        <v>148</v>
      </c>
    </row>
    <row r="54" ht="12.75">
      <c r="A54" t="s">
        <v>149</v>
      </c>
    </row>
    <row r="55" ht="12.75">
      <c r="A55" t="s">
        <v>150</v>
      </c>
    </row>
    <row r="57" ht="12.75">
      <c r="A57" t="s">
        <v>151</v>
      </c>
    </row>
    <row r="59" ht="12.75">
      <c r="A59" t="s">
        <v>152</v>
      </c>
    </row>
    <row r="61" ht="12.75">
      <c r="A61" t="s">
        <v>153</v>
      </c>
    </row>
    <row r="63" ht="12.75">
      <c r="A63" t="s">
        <v>154</v>
      </c>
    </row>
    <row r="65" ht="12.75">
      <c r="A65" t="s">
        <v>155</v>
      </c>
    </row>
    <row r="67" ht="12.75">
      <c r="A67" t="s">
        <v>156</v>
      </c>
    </row>
    <row r="69" ht="12.75">
      <c r="A69" t="s">
        <v>157</v>
      </c>
    </row>
    <row r="71" ht="12.75">
      <c r="A71" t="s">
        <v>158</v>
      </c>
    </row>
  </sheetData>
  <sheetProtection/>
  <mergeCells count="37">
    <mergeCell ref="A9:B11"/>
    <mergeCell ref="D9:E9"/>
    <mergeCell ref="F9:F11"/>
    <mergeCell ref="A12:F12"/>
    <mergeCell ref="A13:B13"/>
    <mergeCell ref="F13:F17"/>
    <mergeCell ref="A14:B14"/>
    <mergeCell ref="A15:B15"/>
    <mergeCell ref="A16:B16"/>
    <mergeCell ref="A17:B17"/>
    <mergeCell ref="A18:B18"/>
    <mergeCell ref="C18:E18"/>
    <mergeCell ref="A19:B19"/>
    <mergeCell ref="F19:F20"/>
    <mergeCell ref="A20:B20"/>
    <mergeCell ref="A21:B21"/>
    <mergeCell ref="F21:F22"/>
    <mergeCell ref="A22:B22"/>
    <mergeCell ref="A42:B42"/>
    <mergeCell ref="A23:B23"/>
    <mergeCell ref="F23:F24"/>
    <mergeCell ref="A24:B24"/>
    <mergeCell ref="A25:F25"/>
    <mergeCell ref="A26:A33"/>
    <mergeCell ref="F26:F28"/>
    <mergeCell ref="F29:F30"/>
    <mergeCell ref="D32:E32"/>
    <mergeCell ref="A43:B43"/>
    <mergeCell ref="A34:A37"/>
    <mergeCell ref="F34:F35"/>
    <mergeCell ref="F36:F37"/>
    <mergeCell ref="A38:F38"/>
    <mergeCell ref="A39:B39"/>
    <mergeCell ref="E39:E45"/>
    <mergeCell ref="F39:F45"/>
    <mergeCell ref="A40:B40"/>
    <mergeCell ref="A41:B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</dc:creator>
  <cp:keywords/>
  <dc:description/>
  <cp:lastModifiedBy>Mohamed ZARRAGANE</cp:lastModifiedBy>
  <cp:lastPrinted>2015-03-03T10:02:43Z</cp:lastPrinted>
  <dcterms:created xsi:type="dcterms:W3CDTF">2008-01-15T09:58:18Z</dcterms:created>
  <dcterms:modified xsi:type="dcterms:W3CDTF">2015-03-13T08:58:03Z</dcterms:modified>
  <cp:category/>
  <cp:version/>
  <cp:contentType/>
  <cp:contentStatus/>
</cp:coreProperties>
</file>