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<sst xmlns="http://schemas.openxmlformats.org/spreadsheetml/2006/main" count="144" uniqueCount="136">
  <si>
    <t xml:space="preserve">BULLETIN DE PAIE </t>
  </si>
  <si>
    <t xml:space="preserve">EURO </t>
  </si>
  <si>
    <t>Original</t>
  </si>
  <si>
    <t>RUBRIQUES</t>
  </si>
  <si>
    <r>
      <t xml:space="preserve">QUANTITE
</t>
    </r>
    <r>
      <rPr>
        <b/>
        <sz val="7"/>
        <rFont val="Verdana"/>
        <family val="2"/>
      </rPr>
      <t>OU BASE</t>
    </r>
  </si>
  <si>
    <t>TAUX</t>
  </si>
  <si>
    <t>A DEDUIRE</t>
  </si>
  <si>
    <t>A PAYER</t>
  </si>
  <si>
    <r>
      <t xml:space="preserve">CHARGES PATRONALES </t>
    </r>
    <r>
      <rPr>
        <b/>
        <sz val="7"/>
        <rFont val="Verdana"/>
        <family val="2"/>
      </rPr>
      <t xml:space="preserve">TAUX </t>
    </r>
    <r>
      <rPr>
        <b/>
        <sz val="7"/>
        <rFont val="Verdana"/>
        <family val="2"/>
      </rPr>
      <t>MONTANT</t>
    </r>
  </si>
  <si>
    <t>151,67</t>
  </si>
  <si>
    <t>1982 Heures suppl 25 % mens</t>
  </si>
  <si>
    <t>TOTAL BRUT</t>
  </si>
  <si>
    <t>0,7500</t>
  </si>
  <si>
    <t>12,8400</t>
  </si>
  <si>
    <t>6,9000</t>
  </si>
  <si>
    <t>8,5500</t>
  </si>
  <si>
    <t>0,3500</t>
  </si>
  <si>
    <t>1,8500</t>
  </si>
  <si>
    <t>3,7000</t>
  </si>
  <si>
    <t>2150 FNAL TA</t>
  </si>
  <si>
    <t>0,1000</t>
  </si>
  <si>
    <t>0,3000</t>
  </si>
  <si>
    <t>2,4000</t>
  </si>
  <si>
    <t>0,8000</t>
  </si>
  <si>
    <t>1,2000</t>
  </si>
  <si>
    <t>0,2500</t>
  </si>
  <si>
    <t>3,1000</t>
  </si>
  <si>
    <t>4,6500</t>
  </si>
  <si>
    <t>0,0900</t>
  </si>
  <si>
    <t>0,0600</t>
  </si>
  <si>
    <t>0,3200</t>
  </si>
  <si>
    <t>0,0200</t>
  </si>
  <si>
    <t>8730 Contribution CESA</t>
  </si>
  <si>
    <t>0,0800</t>
  </si>
  <si>
    <t>8732 Cotisation APASCA</t>
  </si>
  <si>
    <t>3 218,00</t>
  </si>
  <si>
    <t>8734 Cotisation Indemnite CFC</t>
  </si>
  <si>
    <t>1,2500</t>
  </si>
  <si>
    <t>87H6 Cotisation solidarite et prevention</t>
  </si>
  <si>
    <t>8,0000</t>
  </si>
  <si>
    <t>9000 CSG deductible</t>
  </si>
  <si>
    <t>5,1000</t>
  </si>
  <si>
    <t>9208 Taxe d'apprentissage</t>
  </si>
  <si>
    <t>0,6800</t>
  </si>
  <si>
    <t>9216 Formation continue - de 20</t>
  </si>
  <si>
    <t>1,0000</t>
  </si>
  <si>
    <t>9268 Contrib. Suppl. dvlpt FPC +11</t>
  </si>
  <si>
    <t>0,2000</t>
  </si>
  <si>
    <t>TOTAL CHARGES SALARIALES</t>
  </si>
  <si>
    <t>9002 CSG non deductible</t>
  </si>
  <si>
    <t>9004 CRDS</t>
  </si>
  <si>
    <t>0,5000</t>
  </si>
  <si>
    <t>TOTAL RETENUES</t>
  </si>
  <si>
    <t>NET IMPOSABLE</t>
  </si>
  <si>
    <t>9990 Appoint precedent</t>
  </si>
  <si>
    <t>9992 Appoint en cours</t>
  </si>
  <si>
    <t>NET A PAYER</t>
  </si>
  <si>
    <t>CUMUL CHARGES PATRONALES</t>
  </si>
  <si>
    <t>CUMUL BRUT</t>
  </si>
  <si>
    <t>CUMUL BASE S.S.</t>
  </si>
  <si>
    <t>CUMUL IMPOSABLE</t>
  </si>
  <si>
    <t>PLAFOND S.S.</t>
  </si>
  <si>
    <t>CUMUL PLAFOND S.S.</t>
  </si>
  <si>
    <t>CUMUL HEURES</t>
  </si>
  <si>
    <r>
      <t xml:space="preserve"> </t>
    </r>
    <r>
      <rPr>
        <b/>
        <sz val="7"/>
        <rFont val="Verdana"/>
        <family val="2"/>
      </rPr>
      <t xml:space="preserve">PAIE DU 01/01/2016 </t>
    </r>
    <r>
      <rPr>
        <b/>
        <sz val="7"/>
        <rFont val="Verdana"/>
        <family val="2"/>
      </rPr>
      <t>AU 31/01/2016</t>
    </r>
  </si>
  <si>
    <t xml:space="preserve">Qualif. : </t>
  </si>
  <si>
    <t xml:space="preserve">Niveau : </t>
  </si>
  <si>
    <t xml:space="preserve">Coeff. : </t>
  </si>
  <si>
    <t xml:space="preserve">Indice : </t>
  </si>
  <si>
    <t>0010 Appointement</t>
  </si>
  <si>
    <t>2008 Maladie</t>
  </si>
  <si>
    <t>2038 Ass. Vieillesse TA</t>
  </si>
  <si>
    <t>2098 Allocations familiales</t>
  </si>
  <si>
    <t>5,2500</t>
  </si>
  <si>
    <t>2128 Accident du travail</t>
  </si>
  <si>
    <t>5716 Contribution solidarite d'autonomie</t>
  </si>
  <si>
    <t>7036 AGFF Tranche A cadre</t>
  </si>
  <si>
    <t>7156 AGFF Tranche B cadre</t>
  </si>
  <si>
    <t>0,9000</t>
  </si>
  <si>
    <t>1,3000</t>
  </si>
  <si>
    <t>8120 Retraite ARRCO Cadre TA</t>
  </si>
  <si>
    <t>8150 Retraite AGIRC TB</t>
  </si>
  <si>
    <t>7,8000</t>
  </si>
  <si>
    <t>12,7500</t>
  </si>
  <si>
    <t>8240 CET</t>
  </si>
  <si>
    <t>0,1300</t>
  </si>
  <si>
    <t>0,2200</t>
  </si>
  <si>
    <t>8328 APEC TA</t>
  </si>
  <si>
    <t>0,0240</t>
  </si>
  <si>
    <t>0,0360</t>
  </si>
  <si>
    <t>8330 APEC TB</t>
  </si>
  <si>
    <t>8526 Mutuelle forfaitaire cadre</t>
  </si>
  <si>
    <t>180,00</t>
  </si>
  <si>
    <t>85R4 Prevoyance Opt. Cadre TA</t>
  </si>
  <si>
    <t>0,2320</t>
  </si>
  <si>
    <t>1,4580</t>
  </si>
  <si>
    <t>85R6 Prevoyance Opt. Cadre TB</t>
  </si>
  <si>
    <t>8700 Prey. Cadre RPO Incapacite</t>
  </si>
  <si>
    <t>8702 Prey. Cadre RPO Invalidite</t>
  </si>
  <si>
    <t>8704 Prey. Cadre RPO Longue Maladie</t>
  </si>
  <si>
    <t>0,1800</t>
  </si>
  <si>
    <t>8706 Prey. Cadre RPO Deces</t>
  </si>
  <si>
    <t>8708 Prey. Cadre RPO Rente education</t>
  </si>
  <si>
    <t>0,0700</t>
  </si>
  <si>
    <t>8990 Forfeit social prevoyance</t>
  </si>
  <si>
    <t>293,90</t>
  </si>
  <si>
    <t>0,40</t>
  </si>
  <si>
    <t>0,49</t>
  </si>
  <si>
    <r>
      <t xml:space="preserve">Mode de Reglement : </t>
    </r>
    <r>
      <rPr>
        <b/>
        <sz val="6"/>
        <rFont val="Verdana"/>
        <family val="2"/>
      </rPr>
      <t>Cheque</t>
    </r>
  </si>
  <si>
    <r>
      <t xml:space="preserve">Paye Le : </t>
    </r>
    <r>
      <rPr>
        <b/>
        <sz val="6"/>
        <rFont val="Verdana"/>
        <family val="2"/>
      </rPr>
      <t>31/01/2016</t>
    </r>
  </si>
  <si>
    <t>Cony. Coll.: 3034 SERVICES DE L'AUTOMOBILE (Commerce et reparation)</t>
  </si>
  <si>
    <t>COOT GLOBAL 111111</t>
  </si>
  <si>
    <t>acquis</t>
  </si>
  <si>
    <t>pris</t>
  </si>
  <si>
    <t>restants</t>
  </si>
  <si>
    <t>Sortie :</t>
  </si>
  <si>
    <t>14/15</t>
  </si>
  <si>
    <t>15/16</t>
  </si>
  <si>
    <t>Congés</t>
  </si>
  <si>
    <t xml:space="preserve">Date debut d'anciennete : </t>
  </si>
  <si>
    <t xml:space="preserve">Entreprise : </t>
  </si>
  <si>
    <t xml:space="preserve">SARL </t>
  </si>
  <si>
    <t xml:space="preserve">ADRESSE </t>
  </si>
  <si>
    <t>ORG.S.S.</t>
  </si>
  <si>
    <t>URSSAF</t>
  </si>
  <si>
    <t>TA</t>
  </si>
  <si>
    <t>TB</t>
  </si>
  <si>
    <t>NET IMPOSABLE  = TOTAL BRUT - TOTAL CHARGES SALARIALES - MUTUELLE PART EMPLOYEUR</t>
  </si>
  <si>
    <t xml:space="preserve">Matricule : </t>
  </si>
  <si>
    <r>
      <t xml:space="preserve">N° s.s. : </t>
    </r>
  </si>
  <si>
    <t xml:space="preserve">Emploi : </t>
  </si>
  <si>
    <t xml:space="preserve">Entrée : </t>
  </si>
  <si>
    <t>EMPLOYEUR</t>
  </si>
  <si>
    <t>EMPLOYE</t>
  </si>
  <si>
    <t>TOTAL BRUT  * 98,25% +FORFAIT SOCIAL PREVOYANCE = BASE CSG</t>
  </si>
  <si>
    <t>2068 Vieillesse dépl.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</si>
</sst>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0C]_-;\-* #,##0.00\ [$€-40C]_-;_-* &quot;-&quot;??\ [$€-40C]_-;_-@_-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7"/>
      <name val="Verdana"/>
      <family val="2"/>
    </font>
    <font>
      <sz val="7.5"/>
      <name val="Arial"/>
      <family val="2"/>
    </font>
    <font>
      <b/>
      <sz val="6"/>
      <name val="Verdana"/>
      <family val="2"/>
    </font>
    <font>
      <sz val="6.5"/>
      <name val="Arial"/>
      <family val="2"/>
    </font>
    <font>
      <u val="single"/>
      <sz val="6.5"/>
      <name val="Arial"/>
      <family val="2"/>
    </font>
    <font>
      <b/>
      <sz val="8.5"/>
      <name val="Arial"/>
      <family val="2"/>
    </font>
    <font>
      <b/>
      <u val="single"/>
      <sz val="14"/>
      <name val="Arial"/>
      <family val="2"/>
    </font>
    <font>
      <b/>
      <sz val="5.5"/>
      <name val="Tahoma"/>
      <family val="2"/>
    </font>
    <font>
      <b/>
      <sz val="7.5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6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6.5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right" vertical="center" wrapText="1" indent="7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center" wrapText="1" inden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center" wrapText="1" indent="3"/>
    </xf>
    <xf numFmtId="0" fontId="0" fillId="0" borderId="19" xfId="0" applyFill="1" applyBorder="1" applyAlignment="1">
      <alignment horizontal="left" vertical="top"/>
    </xf>
    <xf numFmtId="0" fontId="2" fillId="0" borderId="20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5" fillId="0" borderId="25" xfId="0" applyFont="1" applyFill="1" applyBorder="1" applyAlignment="1">
      <alignment horizontal="right" vertical="top" wrapText="1"/>
    </xf>
    <xf numFmtId="0" fontId="0" fillId="0" borderId="26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1" fontId="5" fillId="0" borderId="19" xfId="1" applyFont="1" applyFill="1" applyBorder="1" applyAlignment="1">
      <alignment horizontal="right" vertical="center" wrapText="1"/>
    </xf>
    <xf numFmtId="171" fontId="0" fillId="0" borderId="19" xfId="1" applyFont="1" applyFill="1" applyBorder="1" applyAlignment="1">
      <alignment horizontal="left" vertical="top"/>
    </xf>
    <xf numFmtId="171" fontId="5" fillId="0" borderId="20" xfId="1" applyFont="1" applyFill="1" applyBorder="1" applyAlignment="1">
      <alignment horizontal="right" vertical="center" wrapText="1"/>
    </xf>
    <xf numFmtId="171" fontId="0" fillId="0" borderId="20" xfId="1" applyFont="1" applyFill="1" applyBorder="1" applyAlignment="1">
      <alignment horizontal="left" vertical="top"/>
    </xf>
    <xf numFmtId="43" fontId="5" fillId="0" borderId="20" xfId="0" applyNumberFormat="1" applyFont="1" applyFill="1" applyBorder="1" applyAlignment="1">
      <alignment horizontal="right" vertical="center" wrapText="1"/>
    </xf>
    <xf numFmtId="171" fontId="2" fillId="0" borderId="20" xfId="1" applyFont="1" applyFill="1" applyBorder="1" applyAlignment="1">
      <alignment horizontal="right" vertical="center" wrapText="1"/>
    </xf>
    <xf numFmtId="43" fontId="2" fillId="0" borderId="20" xfId="0" applyNumberFormat="1" applyFont="1" applyFill="1" applyBorder="1" applyAlignment="1">
      <alignment horizontal="right" vertical="center" wrapText="1"/>
    </xf>
    <xf numFmtId="0" fontId="5" fillId="10" borderId="18" xfId="0" applyFont="1" applyFill="1" applyBorder="1" applyAlignment="1">
      <alignment horizontal="left" vertical="center" wrapText="1"/>
    </xf>
    <xf numFmtId="171" fontId="0" fillId="10" borderId="19" xfId="1" applyFont="1" applyFill="1" applyBorder="1" applyAlignment="1">
      <alignment horizontal="left" vertical="top"/>
    </xf>
    <xf numFmtId="171" fontId="0" fillId="10" borderId="20" xfId="1" applyFont="1" applyFill="1" applyBorder="1" applyAlignment="1">
      <alignment horizontal="left" vertical="top"/>
    </xf>
    <xf numFmtId="171" fontId="5" fillId="10" borderId="20" xfId="1" applyFont="1" applyFill="1" applyBorder="1" applyAlignment="1">
      <alignment horizontal="right" vertical="center" wrapText="1"/>
    </xf>
    <xf numFmtId="0" fontId="0" fillId="10" borderId="20" xfId="0" applyFill="1" applyBorder="1" applyAlignment="1">
      <alignment horizontal="left" vertical="top"/>
    </xf>
    <xf numFmtId="171" fontId="5" fillId="0" borderId="21" xfId="1" applyFont="1" applyFill="1" applyBorder="1" applyAlignment="1">
      <alignment horizontal="right" vertical="center" wrapText="1"/>
    </xf>
    <xf numFmtId="171" fontId="5" fillId="0" borderId="22" xfId="1" applyFont="1" applyFill="1" applyBorder="1" applyAlignment="1">
      <alignment horizontal="right" vertical="center" wrapText="1"/>
    </xf>
    <xf numFmtId="171" fontId="0" fillId="10" borderId="21" xfId="1" applyFont="1" applyFill="1" applyBorder="1" applyAlignment="1">
      <alignment horizontal="left" vertical="top"/>
    </xf>
    <xf numFmtId="171" fontId="5" fillId="10" borderId="22" xfId="1" applyFont="1" applyFill="1" applyBorder="1" applyAlignment="1">
      <alignment horizontal="right" vertical="center" wrapText="1"/>
    </xf>
    <xf numFmtId="171" fontId="0" fillId="0" borderId="21" xfId="1" applyFont="1" applyFill="1" applyBorder="1" applyAlignment="1">
      <alignment horizontal="left" vertical="top"/>
    </xf>
    <xf numFmtId="171" fontId="2" fillId="0" borderId="22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72" fontId="3" fillId="0" borderId="28" xfId="1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1" fontId="5" fillId="33" borderId="19" xfId="1" applyFont="1" applyFill="1" applyBorder="1" applyAlignment="1">
      <alignment horizontal="right" vertical="center" wrapText="1"/>
    </xf>
    <xf numFmtId="43" fontId="2" fillId="34" borderId="20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 vertical="center" wrapText="1"/>
    </xf>
    <xf numFmtId="0" fontId="0" fillId="35" borderId="0" xfId="0" applyFont="1" applyFill="1" applyAlignment="1">
      <alignment vertical="center" wrapText="1"/>
    </xf>
    <xf numFmtId="171" fontId="5" fillId="35" borderId="19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71" fontId="51" fillId="36" borderId="19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 wrapText="1" indent="1"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79"/>
  <sheetViews>
    <sheetView tabSelected="1" zoomScalePageLayoutView="0" workbookViewId="0" topLeftCell="A4">
      <selection activeCell="A33" sqref="A33"/>
    </sheetView>
  </sheetViews>
  <sheetFormatPr defaultColWidth="9.140625" defaultRowHeight="12.75"/>
  <cols>
    <col min="1" max="1" width="34.421875" style="32" customWidth="1"/>
    <col min="2" max="2" width="12.28125" style="32" customWidth="1"/>
    <col min="3" max="3" width="10.421875" style="32" customWidth="1"/>
    <col min="4" max="4" width="12.140625" style="32" customWidth="1"/>
    <col min="5" max="5" width="12.57421875" style="32" customWidth="1"/>
    <col min="6" max="6" width="9.57421875" style="32" customWidth="1"/>
    <col min="7" max="7" width="10.57421875" style="32" customWidth="1"/>
    <col min="8" max="10" width="9.140625" style="32" customWidth="1"/>
    <col min="11" max="11" width="10.421875" style="32" bestFit="1" customWidth="1"/>
    <col min="12" max="16384" width="9.140625" style="32" customWidth="1"/>
  </cols>
  <sheetData>
    <row r="2" spans="1:6" s="34" customFormat="1" ht="18">
      <c r="A2" s="34" t="s">
        <v>0</v>
      </c>
      <c r="B2" s="1" t="s">
        <v>64</v>
      </c>
      <c r="E2" s="4" t="s">
        <v>2</v>
      </c>
      <c r="F2" s="1" t="s">
        <v>1</v>
      </c>
    </row>
    <row r="3" s="1" customFormat="1" ht="9"/>
    <row r="4" spans="1:4" s="1" customFormat="1" ht="10.5">
      <c r="A4" s="64" t="s">
        <v>132</v>
      </c>
      <c r="B4" s="64"/>
      <c r="C4" s="64" t="s">
        <v>133</v>
      </c>
      <c r="D4" s="64"/>
    </row>
    <row r="5" spans="1:4" s="1" customFormat="1" ht="10.5">
      <c r="A5" s="64"/>
      <c r="B5" s="64"/>
      <c r="C5" s="64"/>
      <c r="D5" s="64"/>
    </row>
    <row r="6" spans="1:4" s="2" customFormat="1" ht="11.25">
      <c r="A6" s="65" t="s">
        <v>120</v>
      </c>
      <c r="B6" s="65"/>
      <c r="C6" s="65" t="s">
        <v>128</v>
      </c>
      <c r="D6" s="65"/>
    </row>
    <row r="7" spans="1:4" s="2" customFormat="1" ht="11.25">
      <c r="A7" s="65"/>
      <c r="B7" s="65"/>
      <c r="C7" s="65" t="s">
        <v>129</v>
      </c>
      <c r="D7" s="65"/>
    </row>
    <row r="8" spans="1:4" s="2" customFormat="1" ht="11.25">
      <c r="A8" s="65" t="s">
        <v>121</v>
      </c>
      <c r="B8" s="65"/>
      <c r="C8" s="65" t="s">
        <v>130</v>
      </c>
      <c r="D8" s="65"/>
    </row>
    <row r="9" spans="1:4" s="2" customFormat="1" ht="11.25">
      <c r="A9" s="65" t="s">
        <v>122</v>
      </c>
      <c r="B9" s="65"/>
      <c r="C9" s="65" t="s">
        <v>65</v>
      </c>
      <c r="D9" s="65"/>
    </row>
    <row r="10" spans="1:4" s="3" customFormat="1" ht="11.25">
      <c r="A10" s="66"/>
      <c r="B10" s="67"/>
      <c r="C10" s="67" t="s">
        <v>66</v>
      </c>
      <c r="D10" s="67"/>
    </row>
    <row r="11" spans="1:4" s="3" customFormat="1" ht="11.25">
      <c r="A11" s="65" t="s">
        <v>123</v>
      </c>
      <c r="B11" s="67"/>
      <c r="C11" s="67" t="s">
        <v>67</v>
      </c>
      <c r="D11" s="67"/>
    </row>
    <row r="12" spans="1:4" s="3" customFormat="1" ht="11.25">
      <c r="A12" s="65" t="s">
        <v>124</v>
      </c>
      <c r="B12" s="67"/>
      <c r="C12" s="67" t="s">
        <v>68</v>
      </c>
      <c r="D12" s="67"/>
    </row>
    <row r="13" spans="1:4" s="3" customFormat="1" ht="11.25">
      <c r="A13" s="65"/>
      <c r="B13" s="67"/>
      <c r="C13" s="67" t="s">
        <v>119</v>
      </c>
      <c r="D13" s="67"/>
    </row>
    <row r="14" spans="1:4" s="2" customFormat="1" ht="11.25">
      <c r="A14" s="66"/>
      <c r="B14" s="65"/>
      <c r="C14" s="65" t="s">
        <v>131</v>
      </c>
      <c r="D14" s="65"/>
    </row>
    <row r="15" spans="1:4" s="1" customFormat="1" ht="11.25">
      <c r="A15" s="64"/>
      <c r="B15" s="64"/>
      <c r="C15" s="66" t="s">
        <v>115</v>
      </c>
      <c r="D15" s="64"/>
    </row>
    <row r="16" spans="3:7" s="4" customFormat="1" ht="11.25">
      <c r="C16" s="33"/>
      <c r="G16" s="1"/>
    </row>
    <row r="18" spans="1:2" ht="12.75">
      <c r="A18" s="68" t="s">
        <v>110</v>
      </c>
      <c r="B18" s="4"/>
    </row>
    <row r="19" spans="1:2" ht="12.75">
      <c r="A19" s="69" t="s">
        <v>61</v>
      </c>
      <c r="B19" s="58" t="s">
        <v>35</v>
      </c>
    </row>
    <row r="22" spans="1:7" s="5" customFormat="1" ht="20.25" customHeight="1" thickBot="1">
      <c r="A22" s="6" t="s">
        <v>3</v>
      </c>
      <c r="B22" s="7" t="s">
        <v>4</v>
      </c>
      <c r="C22" s="8" t="s">
        <v>5</v>
      </c>
      <c r="D22" s="8" t="s">
        <v>6</v>
      </c>
      <c r="E22" s="8" t="s">
        <v>7</v>
      </c>
      <c r="F22" s="74" t="s">
        <v>8</v>
      </c>
      <c r="G22" s="74"/>
    </row>
    <row r="23" spans="1:7" s="5" customFormat="1" ht="13.5" customHeight="1" thickTop="1">
      <c r="A23" s="9" t="s">
        <v>69</v>
      </c>
      <c r="B23" s="10" t="s">
        <v>9</v>
      </c>
      <c r="C23" s="12"/>
      <c r="D23" s="12"/>
      <c r="E23" s="11">
        <v>4000</v>
      </c>
      <c r="F23" s="13"/>
      <c r="G23" s="14"/>
    </row>
    <row r="24" spans="1:7" s="5" customFormat="1" ht="13.5" customHeight="1">
      <c r="A24" s="15" t="s">
        <v>10</v>
      </c>
      <c r="B24" s="16"/>
      <c r="C24" s="17"/>
      <c r="D24" s="18"/>
      <c r="E24" s="17"/>
      <c r="F24" s="19"/>
      <c r="G24" s="20"/>
    </row>
    <row r="25" spans="1:7" s="5" customFormat="1" ht="11.25" customHeight="1">
      <c r="A25" s="21" t="s">
        <v>11</v>
      </c>
      <c r="B25" s="22"/>
      <c r="C25" s="18"/>
      <c r="D25" s="18"/>
      <c r="E25" s="23">
        <f>+E23+E24</f>
        <v>4000</v>
      </c>
      <c r="F25" s="19"/>
      <c r="G25" s="20"/>
    </row>
    <row r="26" spans="1:10" s="5" customFormat="1" ht="9.75" customHeight="1">
      <c r="A26" s="15" t="s">
        <v>70</v>
      </c>
      <c r="B26" s="36">
        <f>+E25</f>
        <v>4000</v>
      </c>
      <c r="C26" s="38" t="s">
        <v>12</v>
      </c>
      <c r="D26" s="38">
        <f>+B26*C26/100</f>
        <v>30</v>
      </c>
      <c r="E26" s="18"/>
      <c r="F26" s="48" t="s">
        <v>13</v>
      </c>
      <c r="G26" s="49">
        <f>+B26*F26/100</f>
        <v>513.6</v>
      </c>
      <c r="I26" s="61"/>
      <c r="J26" s="61">
        <f>+E25</f>
        <v>4000</v>
      </c>
    </row>
    <row r="27" spans="1:10" s="5" customFormat="1" ht="9.75" customHeight="1">
      <c r="A27" s="15" t="s">
        <v>71</v>
      </c>
      <c r="B27" s="36" t="str">
        <f>+B19</f>
        <v>3 218,00</v>
      </c>
      <c r="C27" s="38" t="s">
        <v>14</v>
      </c>
      <c r="D27" s="38">
        <f aca="true" t="shared" si="0" ref="D27:D47">+B27*C27/100</f>
        <v>222.042</v>
      </c>
      <c r="E27" s="18"/>
      <c r="F27" s="48" t="s">
        <v>15</v>
      </c>
      <c r="G27" s="49">
        <f aca="true" t="shared" si="1" ref="G27:G39">+B27*F27/100</f>
        <v>275.139</v>
      </c>
      <c r="I27" s="62" t="s">
        <v>125</v>
      </c>
      <c r="J27" s="61">
        <v>3218</v>
      </c>
    </row>
    <row r="28" spans="1:10" s="5" customFormat="1" ht="9.75" customHeight="1">
      <c r="A28" s="15" t="s">
        <v>135</v>
      </c>
      <c r="B28" s="36">
        <f>+E25</f>
        <v>4000</v>
      </c>
      <c r="C28" s="38" t="s">
        <v>16</v>
      </c>
      <c r="D28" s="38">
        <f t="shared" si="0"/>
        <v>14</v>
      </c>
      <c r="E28" s="18"/>
      <c r="F28" s="48" t="s">
        <v>17</v>
      </c>
      <c r="G28" s="49">
        <f t="shared" si="1"/>
        <v>74</v>
      </c>
      <c r="I28" s="62" t="s">
        <v>126</v>
      </c>
      <c r="J28" s="61">
        <f>+J26-J27</f>
        <v>782</v>
      </c>
    </row>
    <row r="29" spans="1:7" s="5" customFormat="1" ht="9.75" customHeight="1">
      <c r="A29" s="15" t="s">
        <v>72</v>
      </c>
      <c r="B29" s="36">
        <f>+E25</f>
        <v>4000</v>
      </c>
      <c r="C29" s="39"/>
      <c r="D29" s="38">
        <f t="shared" si="0"/>
        <v>0</v>
      </c>
      <c r="E29" s="18"/>
      <c r="F29" s="48" t="s">
        <v>73</v>
      </c>
      <c r="G29" s="49">
        <f t="shared" si="1"/>
        <v>210</v>
      </c>
    </row>
    <row r="30" spans="1:7" s="5" customFormat="1" ht="9.75" customHeight="1">
      <c r="A30" s="15" t="s">
        <v>74</v>
      </c>
      <c r="B30" s="36">
        <f>+E25</f>
        <v>4000</v>
      </c>
      <c r="C30" s="39"/>
      <c r="D30" s="38">
        <f t="shared" si="0"/>
        <v>0</v>
      </c>
      <c r="E30" s="18"/>
      <c r="F30" s="48" t="s">
        <v>18</v>
      </c>
      <c r="G30" s="49">
        <f t="shared" si="1"/>
        <v>148</v>
      </c>
    </row>
    <row r="31" spans="1:7" s="5" customFormat="1" ht="9.75" customHeight="1">
      <c r="A31" s="15" t="s">
        <v>19</v>
      </c>
      <c r="B31" s="36" t="str">
        <f>+B19</f>
        <v>3 218,00</v>
      </c>
      <c r="C31" s="39"/>
      <c r="D31" s="38">
        <f t="shared" si="0"/>
        <v>0</v>
      </c>
      <c r="E31" s="18"/>
      <c r="F31" s="48" t="s">
        <v>20</v>
      </c>
      <c r="G31" s="49">
        <f t="shared" si="1"/>
        <v>3.218</v>
      </c>
    </row>
    <row r="32" spans="1:7" s="5" customFormat="1" ht="9.75" customHeight="1">
      <c r="A32" s="15" t="s">
        <v>75</v>
      </c>
      <c r="B32" s="36">
        <f>+E25</f>
        <v>4000</v>
      </c>
      <c r="C32" s="39"/>
      <c r="D32" s="38">
        <f t="shared" si="0"/>
        <v>0</v>
      </c>
      <c r="E32" s="18"/>
      <c r="F32" s="48" t="s">
        <v>21</v>
      </c>
      <c r="G32" s="49">
        <f t="shared" si="1"/>
        <v>12</v>
      </c>
    </row>
    <row r="33" spans="1:7" s="5" customFormat="1" ht="9.75" customHeight="1">
      <c r="A33" s="15" t="s">
        <v>76</v>
      </c>
      <c r="B33" s="63" t="str">
        <f>+B19</f>
        <v>3 218,00</v>
      </c>
      <c r="C33" s="38" t="s">
        <v>23</v>
      </c>
      <c r="D33" s="38">
        <f t="shared" si="0"/>
        <v>25.744</v>
      </c>
      <c r="E33" s="18"/>
      <c r="F33" s="48" t="s">
        <v>24</v>
      </c>
      <c r="G33" s="49">
        <f t="shared" si="1"/>
        <v>38.616</v>
      </c>
    </row>
    <row r="34" spans="1:11" s="5" customFormat="1" ht="9.75" customHeight="1">
      <c r="A34" s="15" t="s">
        <v>77</v>
      </c>
      <c r="B34" s="63">
        <f>+E25-B19</f>
        <v>782</v>
      </c>
      <c r="C34" s="38" t="s">
        <v>78</v>
      </c>
      <c r="D34" s="38">
        <f t="shared" si="0"/>
        <v>7.038</v>
      </c>
      <c r="E34" s="18"/>
      <c r="F34" s="48" t="s">
        <v>79</v>
      </c>
      <c r="G34" s="49">
        <f t="shared" si="1"/>
        <v>10.166</v>
      </c>
      <c r="J34" s="75" t="s">
        <v>134</v>
      </c>
      <c r="K34" s="75"/>
    </row>
    <row r="35" spans="1:11" s="5" customFormat="1" ht="9.75" customHeight="1">
      <c r="A35" s="15" t="s">
        <v>80</v>
      </c>
      <c r="B35" s="36" t="str">
        <f>+B19</f>
        <v>3 218,00</v>
      </c>
      <c r="C35" s="38" t="s">
        <v>26</v>
      </c>
      <c r="D35" s="38">
        <f t="shared" si="0"/>
        <v>99.75800000000001</v>
      </c>
      <c r="E35" s="18"/>
      <c r="F35" s="48" t="s">
        <v>27</v>
      </c>
      <c r="G35" s="49">
        <f t="shared" si="1"/>
        <v>149.637</v>
      </c>
      <c r="J35" s="75"/>
      <c r="K35" s="75"/>
    </row>
    <row r="36" spans="1:11" s="5" customFormat="1" ht="9.75" customHeight="1">
      <c r="A36" s="15" t="s">
        <v>81</v>
      </c>
      <c r="B36" s="36">
        <f>+E25-B19</f>
        <v>782</v>
      </c>
      <c r="C36" s="38" t="s">
        <v>82</v>
      </c>
      <c r="D36" s="38">
        <f t="shared" si="0"/>
        <v>60.995999999999995</v>
      </c>
      <c r="E36" s="18"/>
      <c r="F36" s="48" t="s">
        <v>83</v>
      </c>
      <c r="G36" s="49">
        <f t="shared" si="1"/>
        <v>99.705</v>
      </c>
      <c r="J36" s="75"/>
      <c r="K36" s="75"/>
    </row>
    <row r="37" spans="1:11" s="5" customFormat="1" ht="9.75" customHeight="1">
      <c r="A37" s="15" t="s">
        <v>84</v>
      </c>
      <c r="B37" s="36">
        <f>+E25</f>
        <v>4000</v>
      </c>
      <c r="C37" s="38" t="s">
        <v>85</v>
      </c>
      <c r="D37" s="38">
        <f t="shared" si="0"/>
        <v>5.2</v>
      </c>
      <c r="E37" s="18"/>
      <c r="F37" s="48" t="s">
        <v>86</v>
      </c>
      <c r="G37" s="49">
        <f t="shared" si="1"/>
        <v>8.8</v>
      </c>
      <c r="J37" s="75"/>
      <c r="K37" s="75"/>
    </row>
    <row r="38" spans="1:11" s="5" customFormat="1" ht="9.75" customHeight="1">
      <c r="A38" s="15" t="s">
        <v>87</v>
      </c>
      <c r="B38" s="36" t="str">
        <f>+B19</f>
        <v>3 218,00</v>
      </c>
      <c r="C38" s="38" t="s">
        <v>88</v>
      </c>
      <c r="D38" s="38">
        <f t="shared" si="0"/>
        <v>0.77232</v>
      </c>
      <c r="E38" s="18"/>
      <c r="F38" s="48" t="s">
        <v>89</v>
      </c>
      <c r="G38" s="49">
        <f t="shared" si="1"/>
        <v>1.15848</v>
      </c>
      <c r="J38" s="75"/>
      <c r="K38" s="75"/>
    </row>
    <row r="39" spans="1:11" s="5" customFormat="1" ht="9.75" customHeight="1">
      <c r="A39" s="15" t="s">
        <v>90</v>
      </c>
      <c r="B39" s="36">
        <f>+E25-B19</f>
        <v>782</v>
      </c>
      <c r="C39" s="38" t="s">
        <v>88</v>
      </c>
      <c r="D39" s="38">
        <f t="shared" si="0"/>
        <v>0.18768</v>
      </c>
      <c r="E39" s="18"/>
      <c r="F39" s="48" t="s">
        <v>89</v>
      </c>
      <c r="G39" s="49">
        <f t="shared" si="1"/>
        <v>0.28152</v>
      </c>
      <c r="J39" s="75"/>
      <c r="K39" s="75"/>
    </row>
    <row r="40" spans="1:11" s="5" customFormat="1" ht="9.75" customHeight="1">
      <c r="A40" s="43" t="s">
        <v>91</v>
      </c>
      <c r="B40" s="44"/>
      <c r="C40" s="45"/>
      <c r="D40" s="46">
        <v>45</v>
      </c>
      <c r="E40" s="47"/>
      <c r="F40" s="50"/>
      <c r="G40" s="51" t="s">
        <v>92</v>
      </c>
      <c r="J40" s="75"/>
      <c r="K40" s="75"/>
    </row>
    <row r="41" spans="1:7" s="5" customFormat="1" ht="9.75" customHeight="1">
      <c r="A41" s="15" t="s">
        <v>93</v>
      </c>
      <c r="B41" s="36" t="str">
        <f>+B19</f>
        <v>3 218,00</v>
      </c>
      <c r="C41" s="38" t="s">
        <v>94</v>
      </c>
      <c r="D41" s="38">
        <f>+B41*C41/100</f>
        <v>7.46576</v>
      </c>
      <c r="E41" s="18"/>
      <c r="F41" s="48" t="s">
        <v>95</v>
      </c>
      <c r="G41" s="49">
        <f>+B41*F41/100</f>
        <v>46.918440000000004</v>
      </c>
    </row>
    <row r="42" spans="1:7" s="5" customFormat="1" ht="9.75" customHeight="1">
      <c r="A42" s="15" t="s">
        <v>96</v>
      </c>
      <c r="B42" s="36">
        <f>+E25-B19</f>
        <v>782</v>
      </c>
      <c r="C42" s="38" t="s">
        <v>94</v>
      </c>
      <c r="D42" s="38">
        <f t="shared" si="0"/>
        <v>1.81424</v>
      </c>
      <c r="E42" s="18"/>
      <c r="F42" s="48" t="s">
        <v>95</v>
      </c>
      <c r="G42" s="49">
        <f>+B42*F42/100</f>
        <v>11.40156</v>
      </c>
    </row>
    <row r="43" spans="1:7" s="5" customFormat="1" ht="9.75" customHeight="1">
      <c r="A43" s="15" t="s">
        <v>97</v>
      </c>
      <c r="B43" s="36">
        <f>+E25</f>
        <v>4000</v>
      </c>
      <c r="C43" s="38" t="s">
        <v>28</v>
      </c>
      <c r="D43" s="38">
        <f t="shared" si="0"/>
        <v>3.6</v>
      </c>
      <c r="E43" s="18"/>
      <c r="F43" s="52"/>
      <c r="G43" s="49">
        <f aca="true" t="shared" si="2" ref="G43:G56">+B43*F43/100</f>
        <v>0</v>
      </c>
    </row>
    <row r="44" spans="1:7" s="5" customFormat="1" ht="9.75" customHeight="1">
      <c r="A44" s="15" t="s">
        <v>98</v>
      </c>
      <c r="B44" s="36">
        <f>+E25</f>
        <v>4000</v>
      </c>
      <c r="C44" s="38" t="s">
        <v>20</v>
      </c>
      <c r="D44" s="38">
        <f t="shared" si="0"/>
        <v>4</v>
      </c>
      <c r="E44" s="18"/>
      <c r="F44" s="48" t="s">
        <v>30</v>
      </c>
      <c r="G44" s="49">
        <f t="shared" si="2"/>
        <v>12.8</v>
      </c>
    </row>
    <row r="45" spans="1:7" s="5" customFormat="1" ht="9.75" customHeight="1">
      <c r="A45" s="15" t="s">
        <v>99</v>
      </c>
      <c r="B45" s="36">
        <f>+E25</f>
        <v>4000</v>
      </c>
      <c r="C45" s="38" t="s">
        <v>29</v>
      </c>
      <c r="D45" s="38">
        <f t="shared" si="0"/>
        <v>2.4</v>
      </c>
      <c r="E45" s="18"/>
      <c r="F45" s="48" t="s">
        <v>100</v>
      </c>
      <c r="G45" s="49">
        <f t="shared" si="2"/>
        <v>7.2</v>
      </c>
    </row>
    <row r="46" spans="1:7" s="5" customFormat="1" ht="9.75" customHeight="1">
      <c r="A46" s="15" t="s">
        <v>101</v>
      </c>
      <c r="B46" s="36">
        <f>+E25</f>
        <v>4000</v>
      </c>
      <c r="C46" s="38" t="s">
        <v>33</v>
      </c>
      <c r="D46" s="38">
        <f t="shared" si="0"/>
        <v>3.2</v>
      </c>
      <c r="E46" s="18"/>
      <c r="F46" s="48" t="s">
        <v>25</v>
      </c>
      <c r="G46" s="49">
        <f t="shared" si="2"/>
        <v>10</v>
      </c>
    </row>
    <row r="47" spans="1:7" s="5" customFormat="1" ht="9.75" customHeight="1">
      <c r="A47" s="15" t="s">
        <v>102</v>
      </c>
      <c r="B47" s="36">
        <f>+E25</f>
        <v>4000</v>
      </c>
      <c r="C47" s="38" t="s">
        <v>31</v>
      </c>
      <c r="D47" s="38">
        <f t="shared" si="0"/>
        <v>0.8</v>
      </c>
      <c r="E47" s="18"/>
      <c r="F47" s="48" t="s">
        <v>103</v>
      </c>
      <c r="G47" s="49">
        <f t="shared" si="2"/>
        <v>2.8</v>
      </c>
    </row>
    <row r="48" spans="1:7" s="5" customFormat="1" ht="9.75" customHeight="1">
      <c r="A48" s="15" t="s">
        <v>32</v>
      </c>
      <c r="B48" s="36">
        <f>+E29</f>
        <v>0</v>
      </c>
      <c r="C48" s="39"/>
      <c r="D48" s="39"/>
      <c r="E48" s="18"/>
      <c r="F48" s="48" t="s">
        <v>33</v>
      </c>
      <c r="G48" s="49">
        <f t="shared" si="2"/>
        <v>0</v>
      </c>
    </row>
    <row r="49" spans="1:7" s="5" customFormat="1" ht="9.75" customHeight="1">
      <c r="A49" s="15" t="s">
        <v>34</v>
      </c>
      <c r="B49" s="36" t="str">
        <f>+B19</f>
        <v>3 218,00</v>
      </c>
      <c r="C49" s="39"/>
      <c r="D49" s="39"/>
      <c r="E49" s="18"/>
      <c r="F49" s="48" t="s">
        <v>33</v>
      </c>
      <c r="G49" s="49">
        <f t="shared" si="2"/>
        <v>2.5744</v>
      </c>
    </row>
    <row r="50" spans="1:7" s="5" customFormat="1" ht="9.75" customHeight="1">
      <c r="A50" s="15" t="s">
        <v>36</v>
      </c>
      <c r="B50" s="36" t="str">
        <f>+B19</f>
        <v>3 218,00</v>
      </c>
      <c r="C50" s="39"/>
      <c r="D50" s="39"/>
      <c r="E50" s="18"/>
      <c r="F50" s="48" t="s">
        <v>37</v>
      </c>
      <c r="G50" s="49">
        <f t="shared" si="2"/>
        <v>40.225</v>
      </c>
    </row>
    <row r="51" spans="1:7" s="5" customFormat="1" ht="9.75" customHeight="1">
      <c r="A51" s="43" t="s">
        <v>38</v>
      </c>
      <c r="B51" s="44"/>
      <c r="C51" s="45"/>
      <c r="D51" s="46">
        <v>1</v>
      </c>
      <c r="E51" s="47"/>
      <c r="F51" s="50"/>
      <c r="G51" s="51">
        <v>1</v>
      </c>
    </row>
    <row r="52" spans="1:7" s="5" customFormat="1" ht="9.75" customHeight="1">
      <c r="A52" s="15" t="s">
        <v>104</v>
      </c>
      <c r="B52" s="70" t="s">
        <v>105</v>
      </c>
      <c r="C52" s="39"/>
      <c r="D52" s="39"/>
      <c r="E52" s="18"/>
      <c r="F52" s="48" t="s">
        <v>39</v>
      </c>
      <c r="G52" s="49">
        <f t="shared" si="2"/>
        <v>23.511999999999997</v>
      </c>
    </row>
    <row r="53" spans="1:12" s="5" customFormat="1" ht="9.75" customHeight="1">
      <c r="A53" s="15" t="s">
        <v>40</v>
      </c>
      <c r="B53" s="59">
        <f>+E25*0.9825+B52</f>
        <v>4223.9</v>
      </c>
      <c r="C53" s="38" t="s">
        <v>41</v>
      </c>
      <c r="D53" s="38">
        <f>+B53*C53/100</f>
        <v>215.41889999999995</v>
      </c>
      <c r="E53" s="18"/>
      <c r="F53" s="52"/>
      <c r="G53" s="49">
        <f t="shared" si="2"/>
        <v>0</v>
      </c>
      <c r="J53" s="76" t="s">
        <v>127</v>
      </c>
      <c r="K53" s="76"/>
      <c r="L53" s="76"/>
    </row>
    <row r="54" spans="1:12" s="5" customFormat="1" ht="9.75" customHeight="1">
      <c r="A54" s="15" t="s">
        <v>42</v>
      </c>
      <c r="B54" s="36">
        <f>+E25</f>
        <v>4000</v>
      </c>
      <c r="C54" s="39"/>
      <c r="D54" s="39"/>
      <c r="E54" s="18"/>
      <c r="F54" s="48" t="s">
        <v>43</v>
      </c>
      <c r="G54" s="49">
        <f t="shared" si="2"/>
        <v>27.2</v>
      </c>
      <c r="J54" s="76"/>
      <c r="K54" s="76"/>
      <c r="L54" s="76"/>
    </row>
    <row r="55" spans="1:12" s="5" customFormat="1" ht="9.75" customHeight="1">
      <c r="A55" s="15" t="s">
        <v>44</v>
      </c>
      <c r="B55" s="36">
        <f>+E25</f>
        <v>4000</v>
      </c>
      <c r="C55" s="39"/>
      <c r="D55" s="39"/>
      <c r="E55" s="18"/>
      <c r="F55" s="48" t="s">
        <v>45</v>
      </c>
      <c r="G55" s="49">
        <f t="shared" si="2"/>
        <v>40</v>
      </c>
      <c r="J55" s="76"/>
      <c r="K55" s="76"/>
      <c r="L55" s="76"/>
    </row>
    <row r="56" spans="1:12" s="5" customFormat="1" ht="9.75" customHeight="1">
      <c r="A56" s="15" t="s">
        <v>46</v>
      </c>
      <c r="B56" s="36">
        <f>+E25</f>
        <v>4000</v>
      </c>
      <c r="C56" s="39"/>
      <c r="D56" s="18"/>
      <c r="E56" s="18"/>
      <c r="F56" s="48" t="s">
        <v>47</v>
      </c>
      <c r="G56" s="49">
        <f t="shared" si="2"/>
        <v>8</v>
      </c>
      <c r="J56" s="76"/>
      <c r="K56" s="76"/>
      <c r="L56" s="76"/>
    </row>
    <row r="57" spans="1:12" s="5" customFormat="1" ht="11.25" customHeight="1">
      <c r="A57" s="21" t="s">
        <v>48</v>
      </c>
      <c r="B57" s="37"/>
      <c r="C57" s="39"/>
      <c r="D57" s="41">
        <f>SUM(D26:D56)</f>
        <v>750.4369000000002</v>
      </c>
      <c r="E57" s="18"/>
      <c r="F57" s="19"/>
      <c r="G57" s="20"/>
      <c r="J57" s="76"/>
      <c r="K57" s="76"/>
      <c r="L57" s="76"/>
    </row>
    <row r="58" spans="1:12" s="5" customFormat="1" ht="9.75" customHeight="1">
      <c r="A58" s="15" t="s">
        <v>49</v>
      </c>
      <c r="B58" s="59">
        <f>+E25*0.9825+B52</f>
        <v>4223.9</v>
      </c>
      <c r="C58" s="38" t="s">
        <v>22</v>
      </c>
      <c r="D58" s="40">
        <f>+B58*C58/100</f>
        <v>101.37359999999998</v>
      </c>
      <c r="E58" s="18"/>
      <c r="F58" s="19"/>
      <c r="G58" s="20"/>
      <c r="J58" s="76"/>
      <c r="K58" s="76"/>
      <c r="L58" s="76"/>
    </row>
    <row r="59" spans="1:12" s="5" customFormat="1" ht="9.75" customHeight="1">
      <c r="A59" s="15" t="s">
        <v>50</v>
      </c>
      <c r="B59" s="59">
        <f>+E25*0.9825+B52</f>
        <v>4223.9</v>
      </c>
      <c r="C59" s="38" t="s">
        <v>51</v>
      </c>
      <c r="D59" s="40">
        <f>+B59*C59/100</f>
        <v>21.1195</v>
      </c>
      <c r="E59" s="18"/>
      <c r="F59" s="19"/>
      <c r="G59" s="20"/>
      <c r="J59" s="76"/>
      <c r="K59" s="76"/>
      <c r="L59" s="76"/>
    </row>
    <row r="60" spans="1:12" s="5" customFormat="1" ht="12" customHeight="1">
      <c r="A60" s="21" t="s">
        <v>52</v>
      </c>
      <c r="B60" s="22"/>
      <c r="C60" s="39"/>
      <c r="D60" s="42">
        <f>+D57+D58+D59</f>
        <v>872.9300000000002</v>
      </c>
      <c r="E60" s="18"/>
      <c r="F60" s="19"/>
      <c r="G60" s="53">
        <f>SUM(G26:G59)+G40</f>
        <v>1957.9523999999997</v>
      </c>
      <c r="J60" s="76"/>
      <c r="K60" s="76"/>
      <c r="L60" s="76"/>
    </row>
    <row r="61" spans="1:12" s="5" customFormat="1" ht="12.75" customHeight="1">
      <c r="A61" s="21" t="s">
        <v>53</v>
      </c>
      <c r="B61" s="22"/>
      <c r="C61" s="39"/>
      <c r="D61" s="18"/>
      <c r="E61" s="60">
        <f>+E25-D57+G40</f>
        <v>3429.5631</v>
      </c>
      <c r="F61" s="19"/>
      <c r="G61" s="20"/>
      <c r="J61" s="76"/>
      <c r="K61" s="76"/>
      <c r="L61" s="76"/>
    </row>
    <row r="62" spans="1:12" s="5" customFormat="1" ht="10.5" customHeight="1">
      <c r="A62" s="15" t="s">
        <v>54</v>
      </c>
      <c r="B62" s="22"/>
      <c r="C62" s="39"/>
      <c r="D62" s="18"/>
      <c r="E62" s="17" t="s">
        <v>106</v>
      </c>
      <c r="F62" s="19"/>
      <c r="G62" s="20"/>
      <c r="J62" s="76"/>
      <c r="K62" s="76"/>
      <c r="L62" s="76"/>
    </row>
    <row r="63" spans="1:7" s="5" customFormat="1" ht="18" customHeight="1">
      <c r="A63" s="24" t="s">
        <v>55</v>
      </c>
      <c r="B63" s="25"/>
      <c r="C63" s="26"/>
      <c r="D63" s="26"/>
      <c r="E63" s="27" t="s">
        <v>107</v>
      </c>
      <c r="F63" s="28"/>
      <c r="G63" s="29"/>
    </row>
    <row r="65" spans="1:5" s="4" customFormat="1" ht="9">
      <c r="A65" s="4" t="s">
        <v>108</v>
      </c>
      <c r="B65" s="4" t="s">
        <v>109</v>
      </c>
      <c r="D65" s="1" t="s">
        <v>56</v>
      </c>
      <c r="E65" s="54">
        <f>+E25-D60+E62+E63</f>
        <v>3127.9599999999996</v>
      </c>
    </row>
    <row r="66" s="1" customFormat="1" ht="9"/>
    <row r="67" spans="1:2" s="35" customFormat="1" ht="9.75">
      <c r="A67" s="55" t="s">
        <v>57</v>
      </c>
      <c r="B67" s="57">
        <f>+G60</f>
        <v>1957.9523999999997</v>
      </c>
    </row>
    <row r="68" spans="1:2" s="2" customFormat="1" ht="9.75">
      <c r="A68" s="56"/>
      <c r="B68" s="57"/>
    </row>
    <row r="69" spans="1:2" s="35" customFormat="1" ht="9.75">
      <c r="A69" s="55" t="s">
        <v>58</v>
      </c>
      <c r="B69" s="57">
        <f>+E25</f>
        <v>4000</v>
      </c>
    </row>
    <row r="70" spans="1:2" s="2" customFormat="1" ht="9.75">
      <c r="A70" s="56"/>
      <c r="B70" s="57"/>
    </row>
    <row r="71" spans="1:2" s="35" customFormat="1" ht="9.75">
      <c r="A71" s="55" t="s">
        <v>59</v>
      </c>
      <c r="B71" s="57">
        <f>+E25</f>
        <v>4000</v>
      </c>
    </row>
    <row r="72" spans="1:2" s="2" customFormat="1" ht="9.75">
      <c r="A72" s="56"/>
      <c r="B72" s="57"/>
    </row>
    <row r="73" spans="1:2" s="35" customFormat="1" ht="9.75">
      <c r="A73" s="55" t="s">
        <v>60</v>
      </c>
      <c r="B73" s="57">
        <f>+E61</f>
        <v>3429.5631</v>
      </c>
    </row>
    <row r="74" spans="1:2" s="2" customFormat="1" ht="9.75">
      <c r="A74" s="56"/>
      <c r="B74" s="57"/>
    </row>
    <row r="75" spans="1:6" s="35" customFormat="1" ht="9.75">
      <c r="A75" s="55" t="s">
        <v>62</v>
      </c>
      <c r="B75" s="57" t="str">
        <f>+B19</f>
        <v>3 218,00</v>
      </c>
      <c r="E75" s="71"/>
      <c r="F75" s="71"/>
    </row>
    <row r="76" spans="1:6" s="2" customFormat="1" ht="12.75">
      <c r="A76" s="56"/>
      <c r="B76" s="57"/>
      <c r="D76" s="72" t="s">
        <v>118</v>
      </c>
      <c r="E76" s="72" t="s">
        <v>116</v>
      </c>
      <c r="F76" s="72" t="s">
        <v>117</v>
      </c>
    </row>
    <row r="77" spans="1:6" s="35" customFormat="1" ht="12.75">
      <c r="A77" s="55" t="s">
        <v>63</v>
      </c>
      <c r="B77" s="57" t="s">
        <v>9</v>
      </c>
      <c r="D77" s="72" t="s">
        <v>112</v>
      </c>
      <c r="E77" s="72">
        <v>40</v>
      </c>
      <c r="F77" s="73">
        <v>20</v>
      </c>
    </row>
    <row r="78" spans="1:6" s="2" customFormat="1" ht="12.75">
      <c r="A78" s="56"/>
      <c r="B78" s="57"/>
      <c r="D78" s="72" t="s">
        <v>113</v>
      </c>
      <c r="E78" s="73">
        <v>29</v>
      </c>
      <c r="F78" s="72"/>
    </row>
    <row r="79" spans="1:6" s="35" customFormat="1" ht="12.75">
      <c r="A79" s="55" t="s">
        <v>111</v>
      </c>
      <c r="B79" s="57">
        <f>+E25+G60</f>
        <v>5957.9524</v>
      </c>
      <c r="D79" s="72" t="s">
        <v>114</v>
      </c>
      <c r="E79" s="72">
        <v>11</v>
      </c>
      <c r="F79" s="73">
        <v>20</v>
      </c>
    </row>
    <row r="80" s="2" customFormat="1" ht="9.75"/>
    <row r="81" s="30" customFormat="1" ht="9"/>
    <row r="82" s="31" customFormat="1" ht="9"/>
    <row r="83" s="31" customFormat="1" ht="9"/>
    <row r="84" s="31" customFormat="1" ht="9"/>
    <row r="85" s="4" customFormat="1" ht="8.25"/>
    <row r="86" s="4" customFormat="1" ht="8.25"/>
  </sheetData>
  <sheetProtection/>
  <mergeCells count="3">
    <mergeCell ref="F22:G22"/>
    <mergeCell ref="J34:K40"/>
    <mergeCell ref="J53:L62"/>
  </mergeCells>
  <printOptions/>
  <pageMargins left="1.25" right="1.25" top="1" bottom="1" header="0" footer="0.11319444444444444"/>
  <pageSetup fitToHeight="1" fitToWidth="1" horizontalDpi="600" verticalDpi="600" orientation="portrait" paperSize="9" r:id="rId1"/>
  <headerFooter alignWithMargins="0">
    <oddFooter>&amp;L&amp;"Arial"&amp;7 DANS VOTRE INTERET ET POUR VOUS AIDER A FAIRE VALOIR VOS DROITS, CONSERVER CE BULLETIN DE PAIE SANS LIMITATION DE DUREE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becom</dc:creator>
  <cp:keywords/>
  <dc:description/>
  <cp:lastModifiedBy>adminexa</cp:lastModifiedBy>
  <dcterms:created xsi:type="dcterms:W3CDTF">2016-02-02T20:47:32Z</dcterms:created>
  <dcterms:modified xsi:type="dcterms:W3CDTF">2016-02-08T15:46:31Z</dcterms:modified>
  <cp:category/>
  <cp:version/>
  <cp:contentType/>
  <cp:contentStatus/>
</cp:coreProperties>
</file>